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1505" yWindow="65521" windowWidth="11490" windowHeight="10050" tabRatio="917" firstSheet="1" activeTab="1"/>
  </bookViews>
  <sheets>
    <sheet name="Класиф" sheetId="1" state="hidden" r:id="rId1"/>
    <sheet name="2В3" sheetId="2" r:id="rId2"/>
    <sheet name="2П" sheetId="3" r:id="rId3"/>
    <sheet name="К_1" sheetId="4" state="hidden" r:id="rId4"/>
    <sheet name="В3-2" sheetId="5" state="hidden" r:id="rId5"/>
    <sheet name="К-1" sheetId="6" state="hidden" r:id="rId6"/>
  </sheets>
  <externalReferences>
    <externalReference r:id="rId9"/>
    <externalReference r:id="rId10"/>
  </externalReferences>
  <definedNames>
    <definedName name="_xlnm._FilterDatabase" localSheetId="1" hidden="1">'2В3'!$A$7:$CN$1261</definedName>
    <definedName name="_xlnm._FilterDatabase" localSheetId="4" hidden="1">'В3-2'!$A$8:$X$478</definedName>
    <definedName name="_xlnm._FilterDatabase" localSheetId="3" hidden="1">'К_1'!$P$7:$P$14</definedName>
    <definedName name="ГФУ" localSheetId="3">#REF!</definedName>
    <definedName name="ГФУ">#REF!</definedName>
    <definedName name="_xlnm.Print_Titles" localSheetId="1">'2В3'!$4:$7</definedName>
    <definedName name="_xlnm.Print_Titles" localSheetId="2">'2П'!$4:$5</definedName>
    <definedName name="_xlnm.Print_Titles" localSheetId="4">'В3-2'!$4:$8</definedName>
    <definedName name="_xlnm.Print_Titles" localSheetId="5">'К-1'!$A:$D</definedName>
    <definedName name="_xlnm.Print_Titles" localSheetId="0">'Класиф'!$1:$2</definedName>
    <definedName name="Культура" localSheetId="3">#REF!</definedName>
    <definedName name="Культура">#REF!</definedName>
    <definedName name="Ліцей" localSheetId="3">#REF!</definedName>
    <definedName name="Ліцей">#REF!</definedName>
    <definedName name="_xlnm.Print_Area" localSheetId="1">'2В3'!$A$1:$T$296</definedName>
    <definedName name="_xlnm.Print_Area" localSheetId="2">'2П'!$B$1:$H$63</definedName>
    <definedName name="_xlnm.Print_Area" localSheetId="4">'В3-2'!$A$1:$Q$194</definedName>
    <definedName name="_xlnm.Print_Area" localSheetId="3">'К_1'!$A$1:$O$14</definedName>
    <definedName name="_xlnm.Print_Area" localSheetId="5">'К-1'!$A$1:$P$16</definedName>
    <definedName name="Освіта" localSheetId="3">#REF!</definedName>
    <definedName name="Освіта">#REF!</definedName>
    <definedName name="УСЗ" localSheetId="3">#REF!</definedName>
    <definedName name="УСЗ">#REF!</definedName>
  </definedNames>
  <calcPr fullCalcOnLoad="1"/>
</workbook>
</file>

<file path=xl/sharedStrings.xml><?xml version="1.0" encoding="utf-8"?>
<sst xmlns="http://schemas.openxmlformats.org/spreadsheetml/2006/main" count="3063" uniqueCount="1643">
  <si>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</si>
  <si>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3012</t>
  </si>
  <si>
    <t>Субвенція з державного бюджету місцевим бюджетам на здійснення заходів щодо соціально-економічного розвитку окремих територій</t>
  </si>
  <si>
    <t>240603</t>
  </si>
  <si>
    <t>Ліквідація іншого забруднення навколишнього природного середовища</t>
  </si>
  <si>
    <t>180410</t>
  </si>
  <si>
    <t>240601</t>
  </si>
  <si>
    <t>240602</t>
  </si>
  <si>
    <t>Утримання та навчально-тренувальна робота дитячо-юнацьких спортивних шкiл (які підпорядковані громадським організаціям фізкультурно-спортивної спрямованості)</t>
  </si>
  <si>
    <t>Охорона здоров'я </t>
  </si>
  <si>
    <t>1412804</t>
  </si>
  <si>
    <t>Обласна цільова довгострокова програма "Мистецька освіта Чернігівщини" на 2011-2025 роки</t>
  </si>
  <si>
    <t>Будинки-інтернати (пансіонати) для літніх людей  та інвалідів системи соціального захисту</t>
  </si>
  <si>
    <t>250326</t>
  </si>
  <si>
    <t>1513080</t>
  </si>
  <si>
    <t>1513100</t>
  </si>
  <si>
    <t>Надання соціальних та реабілітаційних послуг громадянам похилого віку, інвалідам, дітям-інвалідім в установах соціального обслуговування</t>
  </si>
  <si>
    <t xml:space="preserve">1513101 </t>
  </si>
  <si>
    <t xml:space="preserve">Забезпечення соціальними послугами стаціонарного догляду з наданням місця для проживання дітей з вадами фізичного та розумового розвитку      </t>
  </si>
  <si>
    <t>1513102</t>
  </si>
  <si>
    <t>1513105</t>
  </si>
  <si>
    <t>Управління освіти i науки Чернiгiвської обласної державної адмiнiстрацiї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</si>
  <si>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</si>
  <si>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спотру, інших галузях, ліцеями з п</t>
  </si>
  <si>
    <t>1115011</t>
  </si>
  <si>
    <t>1115041</t>
  </si>
  <si>
    <t>1115042</t>
  </si>
  <si>
    <t>1115012</t>
  </si>
  <si>
    <t>1115022</t>
  </si>
  <si>
    <t>1115021</t>
  </si>
  <si>
    <t>1115060</t>
  </si>
  <si>
    <t>1115031</t>
  </si>
  <si>
    <t>1115023</t>
  </si>
  <si>
    <t>1115033</t>
  </si>
  <si>
    <t>7618490</t>
  </si>
  <si>
    <r>
      <t>01</t>
    </r>
    <r>
      <rPr>
        <b/>
        <sz val="16"/>
        <rFont val="Times New Roman Cyr"/>
        <family val="1"/>
      </rPr>
      <t>00000</t>
    </r>
  </si>
  <si>
    <t>091206</t>
  </si>
  <si>
    <t xml:space="preserve">Видатки на запобігання та ліквідацію надзвичайних ситуацій та наслідків стихійного лиха </t>
  </si>
  <si>
    <t xml:space="preserve">Заходи з організації рятування на водах </t>
  </si>
  <si>
    <t>Фінансова підтримка громадських організацій інвалідів і ветеранів</t>
  </si>
  <si>
    <t xml:space="preserve">Обласна Програма оновлення та розвитку  Менського зоопарку загальнодержавного значення на 2016-2020 роки </t>
  </si>
  <si>
    <t>Обласна Програма поліпшення кінообслуговування населення області на 2016-2020 роки</t>
  </si>
  <si>
    <t>Реалізація інвестиційних проектів (видатки за рахунок коштів субвенції з Держбюджету)</t>
  </si>
  <si>
    <t>4031</t>
  </si>
  <si>
    <t>4032</t>
  </si>
  <si>
    <t>Трансферти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</si>
  <si>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</si>
  <si>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</si>
  <si>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</si>
  <si>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</si>
  <si>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</si>
  <si>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</si>
  <si>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</si>
  <si>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3015</t>
  </si>
  <si>
    <t>Надання пільг багатодітним сім'ям на житлово-комунальні послуги</t>
  </si>
  <si>
    <t>Субсидії населенню для відшкодування витрат на оплату житлово-комунальних послуг</t>
  </si>
  <si>
    <t>3016</t>
  </si>
  <si>
    <t>Надання субсидій населенню для відшкодування витрат на оплату житлово-комунальних послуг</t>
  </si>
  <si>
    <t>Компенсація населенню додаткових витрат на оплату послуг газопостачання, центрального опалення та централізованого постачання гарячої води</t>
  </si>
  <si>
    <t>3017</t>
  </si>
  <si>
    <t>3020</t>
  </si>
  <si>
    <t>Надання пільг та субсидій населенню на придбання твердого та рідкого пічного побутового палива і скрапленого газу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</si>
  <si>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</si>
  <si>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</si>
  <si>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</si>
  <si>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</si>
  <si>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3022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</si>
  <si>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</si>
  <si>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</si>
  <si>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</si>
  <si>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</si>
  <si>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Проведення навчально-тренувальних зборів і змагань (які проводяться громадськими організаціями фізкультурно-спортивної спрямованості)</t>
  </si>
  <si>
    <t>5031</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</si>
  <si>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</si>
  <si>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5032</t>
  </si>
  <si>
    <t>Фінансова підтримка регіональних осередків всеукраїнських фізкультурно-спортивних товариств у проведенні фізкультурно-масових заходів серед населення регіону</t>
  </si>
  <si>
    <t>Утримання апарату управління громадських фізкультурно-спортивних організацій (ФСТ "Колос")</t>
  </si>
  <si>
    <t>5033</t>
  </si>
  <si>
    <t>5040</t>
  </si>
  <si>
    <t>5041</t>
  </si>
  <si>
    <t>5042</t>
  </si>
  <si>
    <t>5050</t>
  </si>
  <si>
    <t>Централізований бухгалтерський та фінансовий облік у сфері фізичної культури і спорту</t>
  </si>
  <si>
    <t>Центри "Спорт для всіх" та заходи з фізичної культури</t>
  </si>
  <si>
    <t>5060</t>
  </si>
  <si>
    <t>5100*</t>
  </si>
  <si>
    <t>Житлово-комунальне господарство</t>
  </si>
  <si>
    <t>6000</t>
  </si>
  <si>
    <t>Житлово-експлуатаційне господарство</t>
  </si>
  <si>
    <t>6010</t>
  </si>
  <si>
    <t>Забезпечення надійного та безперебійного функціонування житлово-експлуатаційного господарства</t>
  </si>
  <si>
    <t>0610</t>
  </si>
  <si>
    <t>6020</t>
  </si>
  <si>
    <t>Капітальний ремонт об’єктів житлового господарства</t>
  </si>
  <si>
    <t>Капітальний ремонт житлового фонду місцевих органів влади</t>
  </si>
  <si>
    <t>6021</t>
  </si>
  <si>
    <t>Капітальний ремонт житлового фонду</t>
  </si>
  <si>
    <t>Капітальний ремонт житлового фонду об'єднань співвласників багатоквартирних будинків</t>
  </si>
  <si>
    <t>6022</t>
  </si>
  <si>
    <t>Дотація житлово-комунальному господарству</t>
  </si>
  <si>
    <t>6030</t>
  </si>
  <si>
    <t>Фінансова підтримка об’єктів житлово-комунального господарства</t>
  </si>
  <si>
    <t>Видатки на утримання об'єктів соціальної сфери підприємств, що передаються до комунальної власності</t>
  </si>
  <si>
    <t>6040</t>
  </si>
  <si>
    <t>Утримання об'єктів соціальної сфери підприємств, що передаються до комунальної власності</t>
  </si>
  <si>
    <t>0640</t>
  </si>
  <si>
    <t>6050</t>
  </si>
  <si>
    <t>Фінансова підтримка об’єктів комунального господарства</t>
  </si>
  <si>
    <t>Теплові мережі</t>
  </si>
  <si>
    <t>6051</t>
  </si>
  <si>
    <t>Забезпечення функціонування теплових мереж</t>
  </si>
  <si>
    <t>0620</t>
  </si>
  <si>
    <t>Водопровідно-каналізаційне господарство</t>
  </si>
  <si>
    <t>6052</t>
  </si>
  <si>
    <t>Забезпечення функціонування водопровідно-каналізаційного господарства</t>
  </si>
  <si>
    <t>Ремонтно-будівельні організації житлово-комунального господарства</t>
  </si>
  <si>
    <t>6053</t>
  </si>
  <si>
    <t>Підтримка діяльності ремонтно-будівельних організацій житлово-комунального господарства</t>
  </si>
  <si>
    <t>Підприємства і організації побутового обслуговування, що входять до комунальної власності</t>
  </si>
  <si>
    <t>6054</t>
  </si>
  <si>
    <t>Підтримка діяльності підприємств і організацій побутового обслуговування, що належать до комунальної власності</t>
  </si>
  <si>
    <t>Благоустрій міст, сіл, селищ</t>
  </si>
  <si>
    <t>6060</t>
  </si>
  <si>
    <t>Газові заводи і газова мережа</t>
  </si>
  <si>
    <t>Департамент житлово-комунального господарства, регіонального розвитку та інфраструктури Чернігівської обласної державної адміністрації</t>
  </si>
  <si>
    <t xml:space="preserve">Підтримка малого і середнього підприємництва </t>
  </si>
  <si>
    <t>091101</t>
  </si>
  <si>
    <t>091102</t>
  </si>
  <si>
    <t>091103</t>
  </si>
  <si>
    <t>Методична робота, інші заходи у сфері народної освіти</t>
  </si>
  <si>
    <t>Соціальні програми і заходи державних органів у справах молоді</t>
  </si>
  <si>
    <t>091104</t>
  </si>
  <si>
    <t>091106</t>
  </si>
  <si>
    <t>091107</t>
  </si>
  <si>
    <t>1060</t>
  </si>
  <si>
    <t>0443</t>
  </si>
  <si>
    <t>0511</t>
  </si>
  <si>
    <t>200600</t>
  </si>
  <si>
    <t>0520</t>
  </si>
  <si>
    <t>Збереження природно-заповідного фонду</t>
  </si>
  <si>
    <t>0540</t>
  </si>
  <si>
    <t>0320</t>
  </si>
  <si>
    <t>0220</t>
  </si>
  <si>
    <t>210107</t>
  </si>
  <si>
    <t>0380</t>
  </si>
  <si>
    <t>Заходи та роботи з мобілізаційної підготовки місцевого значення</t>
  </si>
  <si>
    <t>Надання реабілітаційних послуг інвалідам та дітям-інвалідам</t>
  </si>
  <si>
    <t>1513180</t>
  </si>
  <si>
    <t>Інші освітні програми </t>
  </si>
  <si>
    <t xml:space="preserve">Програма стимулювання до запровадження енергоефективних заходів населення, об'єднань співвласників багатоквартирних будинків та житлово-будівельних кооперативів Чернігівської області на 2016-2017 роки </t>
  </si>
  <si>
    <t>Програма ведення містобудівного кадастру Чернігівської області</t>
  </si>
  <si>
    <t>Загальноосвітні школи-інтернати для дітей-сиріт та дітей, які залишились без піклування батьків</t>
  </si>
  <si>
    <t>070304</t>
  </si>
  <si>
    <t>Спеціальні загальноосвітні школи-інтернати, школи та інші заклади освіти для дітей з вадами у фізичному чи розумовому розвитку</t>
  </si>
  <si>
    <t>070307</t>
  </si>
  <si>
    <t>091303</t>
  </si>
  <si>
    <t>091304</t>
  </si>
  <si>
    <t>Компенсаційні виплати інвалідам на бензин, ремонт, техобслуговування автотранспорту та транспортне обслуговування</t>
  </si>
  <si>
    <t>250354</t>
  </si>
  <si>
    <t xml:space="preserve">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</si>
  <si>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0117460</t>
  </si>
  <si>
    <t>Внески до статутного капіталу суб’єктів господарювання</t>
  </si>
  <si>
    <t xml:space="preserve">Проведення належної медико-соціальної експертизи (МСЕК) </t>
  </si>
  <si>
    <t xml:space="preserve">Інші заходи в галузі охорони здоров’я </t>
  </si>
  <si>
    <t>1412801</t>
  </si>
  <si>
    <t>1412802</t>
  </si>
  <si>
    <t>1412803</t>
  </si>
  <si>
    <t>Департамент сім'ї, молоді та спорту Чернiгiвської обласної державної адмiнiстрацiї</t>
  </si>
  <si>
    <t>Управління охорони здоров'я Чернiгiвської обласної державної адмiнiстрацiї</t>
  </si>
  <si>
    <t>Департамент соцiального захисту населення Чернiгiвської обласної державної адмiнiстрацiї</t>
  </si>
  <si>
    <t>Департамент агропромислового розвитку Чернігівської  обласної державної адміністрації</t>
  </si>
  <si>
    <t>210110</t>
  </si>
  <si>
    <t>Загальний фонд</t>
  </si>
  <si>
    <t>Спеціальний фонд</t>
  </si>
  <si>
    <t>Всього</t>
  </si>
  <si>
    <t>Утримання закладів, що надають соціальні послуги дітям, які опинились в складних життєвих обставинах</t>
  </si>
  <si>
    <t xml:space="preserve">на фінансування заходів програми передачі нетелей багатодітним сім’ям, які проживають у сільській місцевості Чернігівської області </t>
  </si>
  <si>
    <t>Інша субвенція, в т.ч.:</t>
  </si>
  <si>
    <t>Найменування місцевої (регіональної) програми</t>
  </si>
  <si>
    <t>Код тимчасової класифікації видатків та кредитування місцевого бюджету</t>
  </si>
  <si>
    <t>Код програмної класифікації видатків та кредитування місцевого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</si>
  <si>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</si>
  <si>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3024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</si>
  <si>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</si>
  <si>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</si>
  <si>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Надання пільг багатодітним сім'ям на придбання твердого палива та скрапленого газу</t>
  </si>
  <si>
    <t>Субсидії населенню для відшкодування витрат на придбання твердого та рідкого пічного побутового палива і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</si>
  <si>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</si>
  <si>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</si>
  <si>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</si>
  <si>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3027</t>
  </si>
  <si>
    <t>Забезпечення побутовим вугіллям окремих категорій громадян</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</si>
  <si>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</si>
  <si>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3028</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</si>
  <si>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</si>
  <si>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</si>
  <si>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</si>
  <si>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</si>
  <si>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3400</t>
  </si>
  <si>
    <t>2220</t>
  </si>
  <si>
    <t>3500</t>
  </si>
  <si>
    <t>5100</t>
  </si>
  <si>
    <t>8600</t>
  </si>
  <si>
    <t>4200</t>
  </si>
  <si>
    <t>7500</t>
  </si>
  <si>
    <t>8700</t>
  </si>
  <si>
    <t>8800</t>
  </si>
  <si>
    <t>3201</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</si>
  <si>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пiдприємствам централiзованого питного водопостачання та водовiдведення, якi надають населенню послуги з централiзованого водопостачання та водовiдведення,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</si>
  <si>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6150</t>
  </si>
  <si>
    <t>Будівництво</t>
  </si>
  <si>
    <t>6300</t>
  </si>
  <si>
    <t>6310</t>
  </si>
  <si>
    <t>6320</t>
  </si>
  <si>
    <t>Надання допомоги у вирішенні житлових питань</t>
  </si>
  <si>
    <t>Виплата компенсації на здешевлення вартості будівництва житла молодіжним житловим комплексам</t>
  </si>
  <si>
    <t>6321</t>
  </si>
  <si>
    <t>Здешевлення вартості будівництва житла у молодіжних житлових комплексах</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</si>
  <si>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</si>
  <si>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6322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</si>
  <si>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</si>
  <si>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Компенсація селянським (фермерським) господарствам вартості будівництва об'єктів виробничого і невиробничого призначення</t>
  </si>
  <si>
    <t>6323</t>
  </si>
  <si>
    <t>Забезпечення здешевлення вартості будівництва об'єктів виробничого і невиробничого призначення селянських (фермерських) господарств</t>
  </si>
  <si>
    <t>6324</t>
  </si>
  <si>
    <t>Будівництво та придбання житла для окремих категорій населення</t>
  </si>
  <si>
    <t>Проведення невідкладних відновлювальних робіт, будівництво та реконструкція загальноосвітніх навчальних закладів</t>
  </si>
  <si>
    <t>6330</t>
  </si>
  <si>
    <t>Проведення невідкладних відновлювальних робіт, будівництво та реконструкція спеціалізованих навчальних закладів</t>
  </si>
  <si>
    <t>6340</t>
  </si>
  <si>
    <t>Проведення невідкладних відновлювальних робіт, будівництво та реконструкція позашкільних навчальних закладів</t>
  </si>
  <si>
    <t>6350</t>
  </si>
  <si>
    <t>Проведення невідкладних відновлювальних робіт, будівництво та реконструкція лікарень загального профілю</t>
  </si>
  <si>
    <t>6360</t>
  </si>
  <si>
    <t>Завершення проектів газифікації сільських населених пунктів з високим ступенем готовності</t>
  </si>
  <si>
    <t>6370</t>
  </si>
  <si>
    <t>Проведення невідкладних відновлювальних робіт, будівництво та реконструкція спеціалізованих лікарень та інших спеціалізованих закладів</t>
  </si>
  <si>
    <t>6380</t>
  </si>
  <si>
    <t>Будівництво та реконструкція спеціалізованих лікарень та інших спеціалізованих закладів</t>
  </si>
  <si>
    <t>Будівництво та розвиток мережі метрополітенів</t>
  </si>
  <si>
    <t>6390</t>
  </si>
  <si>
    <t>0453</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</si>
  <si>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</si>
  <si>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</si>
  <si>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</si>
  <si>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6410</t>
  </si>
  <si>
    <t>6420</t>
  </si>
  <si>
    <t>Збереження пам’яток історії та культури</t>
  </si>
  <si>
    <t>Збереження, розвиток, реконструкція та реставрація пам'яток історії та культури</t>
  </si>
  <si>
    <t>6421</t>
  </si>
  <si>
    <t>Збереження, розвиток, реконструкція та реставрація  пам’яток історії та культури</t>
  </si>
  <si>
    <t>6422</t>
  </si>
  <si>
    <t>6430</t>
  </si>
  <si>
    <t>Транспорт, дорожнє господарство, зв'язок, телекомунікації та інформатика</t>
  </si>
  <si>
    <t>6600</t>
  </si>
  <si>
    <t>Регулювання цін на послуги місцевого автотранспорту</t>
  </si>
  <si>
    <t>6610</t>
  </si>
  <si>
    <t>0451</t>
  </si>
  <si>
    <t>Севастопольський морський торговельний порт</t>
  </si>
  <si>
    <t>6620</t>
  </si>
  <si>
    <t>0452</t>
  </si>
  <si>
    <t>6630</t>
  </si>
  <si>
    <t>Регулювання цін на послуги метрополітену та міського електротранспорту</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</si>
  <si>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</si>
  <si>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</si>
  <si>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Створення банків крові та її компонентів</t>
  </si>
  <si>
    <t>1412130</t>
  </si>
  <si>
    <t>1412140</t>
  </si>
  <si>
    <t>1412800</t>
  </si>
  <si>
    <t>1412190</t>
  </si>
  <si>
    <t>Освітня субвенція з державного бюджету місцевим бюджетам, в т. ч:</t>
  </si>
  <si>
    <t xml:space="preserve">   на оснащення загальноосвітніх навчальних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t>
  </si>
  <si>
    <t xml:space="preserve">   на утримання закладів освіти</t>
  </si>
  <si>
    <t>Медична субвенція з державного бюджету місцевим бюджетам , в т. ч:</t>
  </si>
  <si>
    <t>Загальні і спеціалізовані стоматологічні поліклініки</t>
  </si>
  <si>
    <t>081001</t>
  </si>
  <si>
    <t>Медико-соціальні експертні комісії</t>
  </si>
  <si>
    <t>081002</t>
  </si>
  <si>
    <t>Інші заходи по охороні здоров'я</t>
  </si>
  <si>
    <t>081003</t>
  </si>
  <si>
    <t>Служба технічного нагляду за будівництвом та капітальним ремонтом</t>
  </si>
  <si>
    <t>070702</t>
  </si>
  <si>
    <t>Інші заклади і заходи післядипломної освіти</t>
  </si>
  <si>
    <t>110201</t>
  </si>
  <si>
    <t>Медична бібліотека</t>
  </si>
  <si>
    <t xml:space="preserve">Будинки-інтернати для малолітніх  інвалідів       </t>
  </si>
  <si>
    <t>на фінансування заходів програми передачі нетелей багатодітним сім'ям, які проживають у сільській місцевості Чернігівської області</t>
  </si>
  <si>
    <t>Надання допомоги на догляд за інвалідом І чи ІІ групи внаслідок психічного розладу</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</si>
  <si>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</si>
  <si>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Сільське і лісове господарство, рибне господарство та мисливство</t>
  </si>
  <si>
    <t>7300</t>
  </si>
  <si>
    <t>Землеустрій</t>
  </si>
  <si>
    <t>7310</t>
  </si>
  <si>
    <t>Проведення заходів із землеустрою</t>
  </si>
  <si>
    <t>Лісове господарство і мисливство</t>
  </si>
  <si>
    <t>7320</t>
  </si>
  <si>
    <t>Програми у галузі лісового господарства і мисливства</t>
  </si>
  <si>
    <t>0422</t>
  </si>
  <si>
    <t>7330</t>
  </si>
  <si>
    <t>Заходи з проведення лабораторно-діагностичних, лікувально-профілактичних робіт, утримання ветеринарних лікарень та ветеринарних лабораторій</t>
  </si>
  <si>
    <t>7340</t>
  </si>
  <si>
    <t>Інші послуги, пов'язані з економічною діяльністю</t>
  </si>
  <si>
    <t>7410</t>
  </si>
  <si>
    <t>Заходи з енергозбереження</t>
  </si>
  <si>
    <t>Програма стабілізації та соціально-економічного розвитку територій</t>
  </si>
  <si>
    <t>7420</t>
  </si>
  <si>
    <t>Платежі за кредитними угодами, укладеними під гарантії Уряду</t>
  </si>
  <si>
    <t>7430</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</si>
  <si>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</si>
  <si>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7440</t>
  </si>
  <si>
    <t>Сприяння розвитку малого та середнього підприємництва</t>
  </si>
  <si>
    <t>Видатки на погашення реструктуризованої заборгованості перед комерційними банками та на поповнення їх капіталу</t>
  </si>
  <si>
    <t>7460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</si>
  <si>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</si>
  <si>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</si>
  <si>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7480</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</si>
  <si>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</si>
  <si>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7490</t>
  </si>
  <si>
    <t>Інші заходи, пов'язані з економічною діяльністю</t>
  </si>
  <si>
    <t>7500*</t>
  </si>
  <si>
    <t>Охорона навколишнього природного середовища та ядерна безпека</t>
  </si>
  <si>
    <t>7600</t>
  </si>
  <si>
    <t>7610</t>
  </si>
  <si>
    <t>Охорона і раціональне використання водних ресурсів</t>
  </si>
  <si>
    <t>7611</t>
  </si>
  <si>
    <t>7612</t>
  </si>
  <si>
    <t>Охорона і раціональне використання мінеральних ресурсів</t>
  </si>
  <si>
    <t>7613</t>
  </si>
  <si>
    <t>Створення захисних лісових насаджень та полезахисних лісових смуг</t>
  </si>
  <si>
    <t>7620</t>
  </si>
  <si>
    <t>7630</t>
  </si>
  <si>
    <t>Інші природоохоронні заходи</t>
  </si>
  <si>
    <t>7700*</t>
  </si>
  <si>
    <t>Запобігання та ліквідація надзвичайних ситуацій та наслідків стихійного лиха</t>
  </si>
  <si>
    <t>7800</t>
  </si>
  <si>
    <t>Видатки на запобігання та ліквідацію надзвичайних ситуацій та наслідків стихійного лиха</t>
  </si>
  <si>
    <t>7810</t>
  </si>
  <si>
    <t>Заходи у сфері захисту населення і територій від надзвичайних ситуацій техногенного та природного характеру</t>
  </si>
  <si>
    <t>7830</t>
  </si>
  <si>
    <t>Заходи з організації рятування на водах</t>
  </si>
  <si>
    <t>7840</t>
  </si>
  <si>
    <t>Організація рятування на водах</t>
  </si>
  <si>
    <t>Видатки на ліквідацію наслідків стихійного лиха, що сталося 23–27 липня 2008 року</t>
  </si>
  <si>
    <t>7850</t>
  </si>
  <si>
    <t>Видатки, не віднесені до основних груп</t>
  </si>
  <si>
    <t>8010</t>
  </si>
  <si>
    <t>8020</t>
  </si>
  <si>
    <t>Проведення виборів та референдумів</t>
  </si>
  <si>
    <t>Проведення місцевих виборів</t>
  </si>
  <si>
    <t>Проведення референдумів</t>
  </si>
  <si>
    <t>8022</t>
  </si>
  <si>
    <t>Утримання апарату Виборчої комісії Автономної Республіки Крим</t>
  </si>
  <si>
    <t>8030</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</si>
  <si>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t>
  </si>
  <si>
    <t>8040</t>
  </si>
  <si>
    <t>Видатки на покриття інших заборгованостей, що виникли у попередні роки</t>
  </si>
  <si>
    <t>Видатки на будівництво та реконструкцію релігійних споруд</t>
  </si>
  <si>
    <t>8060</t>
  </si>
  <si>
    <t>0850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</si>
  <si>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</si>
  <si>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8070</t>
  </si>
  <si>
    <t>8080</t>
  </si>
  <si>
    <t>Реалізація проектів розвитку за рахунок коштів, залучених державою</t>
  </si>
  <si>
    <t>Впровадження проектів розвитку за рахунок коштів, залучених державою</t>
  </si>
  <si>
    <t>8081</t>
  </si>
  <si>
    <t>Повернення позик, наданих для впровадження проектів розвитку за рахунок коштів, залучених державою</t>
  </si>
  <si>
    <t>8082</t>
  </si>
  <si>
    <t>8090</t>
  </si>
  <si>
    <t>Надання та повернення бюджетних позичок суб'єктам підприємницької діяльності</t>
  </si>
  <si>
    <t>Надання бюджетних позичок суб'єктам підприємницької діяльності</t>
  </si>
  <si>
    <t>8091</t>
  </si>
  <si>
    <t>Повернення бюджетних позичок</t>
  </si>
  <si>
    <t>8092</t>
  </si>
  <si>
    <t>8100</t>
  </si>
  <si>
    <t>Надання та повернення пільгового довгострокового кредиту на будівництво (реконструкцію) та придбання житла</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</si>
  <si>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</si>
  <si>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8101</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</si>
  <si>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</si>
  <si>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81023</t>
  </si>
  <si>
    <t>Надання пільгового довгострокового кредиту громадянам на будівництво (реконструкцію) та придбання житла</t>
  </si>
  <si>
    <t>8103</t>
  </si>
  <si>
    <t>8104</t>
  </si>
  <si>
    <t>Надання пільгового кредиту членам житлово-будівельних кооперативів</t>
  </si>
  <si>
    <t>8105</t>
  </si>
  <si>
    <t>8106</t>
  </si>
  <si>
    <t>8107</t>
  </si>
  <si>
    <t>8108</t>
  </si>
  <si>
    <t>Витрати, пов'язані з наданням та обслуговуванням державних пільгових кредитів, наданих індивідуальним сільським забудовникам</t>
  </si>
  <si>
    <t>8109</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</si>
  <si>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</si>
  <si>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8110</t>
  </si>
  <si>
    <t>Реверсна дотація </t>
  </si>
  <si>
    <t>8120</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</si>
  <si>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</si>
  <si>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8130</t>
  </si>
  <si>
    <t>Кошти, що передаються за взаємними розрахунками із додаткової дотації до державного бюджету</t>
  </si>
  <si>
    <t>8140</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</si>
  <si>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</si>
  <si>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8150</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</si>
  <si>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бюджетівволох</t>
  </si>
  <si>
    <t>8160</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</si>
  <si>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</si>
  <si>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</si>
  <si>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8170</t>
  </si>
  <si>
    <t>Кошти, що передаються за взаємними розрахунками до місцевих бюджетів з державного бюджету</t>
  </si>
  <si>
    <t>8180</t>
  </si>
  <si>
    <t>Кошти, що передаються за взаємними розрахунками між місцевими бюджетами</t>
  </si>
  <si>
    <t>8190</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</si>
  <si>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t>
  </si>
  <si>
    <t>8200</t>
  </si>
  <si>
    <t>Стабілізаційна дотація </t>
  </si>
  <si>
    <t>8210</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</si>
  <si>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</si>
  <si>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8220</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</si>
  <si>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</si>
  <si>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8230</t>
  </si>
  <si>
    <t>Додаткова дотація з державного бюджету місцевим бюджетам на оплату праці працівників бюджетних установ</t>
  </si>
  <si>
    <t>8240</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</si>
  <si>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</si>
  <si>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8250</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</si>
  <si>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</si>
  <si>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8260</t>
  </si>
  <si>
    <t>Додаткова дотація з державного бюджету місцевим бюджетам на покращення надання соціальних послуг найуразливішим верствам населення</t>
  </si>
  <si>
    <t>8270</t>
  </si>
  <si>
    <t>Багатопрофільна медична допомога населенню, що надається територіальними медичними об'єднаннями</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</si>
  <si>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</si>
  <si>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2030</t>
  </si>
  <si>
    <t>Спеціалізована стаціонарна медична допомога населенню</t>
  </si>
  <si>
    <t>Клініки науково-дослідних інститутів</t>
  </si>
  <si>
    <t>2040</t>
  </si>
  <si>
    <t>Діагностика і лікування у клініках науково-дослідних інститутів</t>
  </si>
  <si>
    <t>Перинатальні центри, пологові будинки</t>
  </si>
  <si>
    <t>2050</t>
  </si>
  <si>
    <t>Лікарсько-акушерська допомога  вагітним, породіллям та новонародженим</t>
  </si>
  <si>
    <t>0733</t>
  </si>
  <si>
    <t>2060</t>
  </si>
  <si>
    <t>Санаторне лікування хворих на туберкульоз</t>
  </si>
  <si>
    <t>Санаторії для дітей та підлітків (нетуберкульозні)</t>
  </si>
  <si>
    <t>2070</t>
  </si>
  <si>
    <t>Санаторне лікування дітей та підлітків із соматичними захворюваннями (крім туберкульозу)</t>
  </si>
  <si>
    <t>Санаторії медичної реабілітації</t>
  </si>
  <si>
    <t>2080</t>
  </si>
  <si>
    <t>Санаторно-реабілітаційна допомога населенню</t>
  </si>
  <si>
    <t>2090</t>
  </si>
  <si>
    <t>Медико-соціальний захист дітей-сиріт і дітей, позбавлених батьківського піклування</t>
  </si>
  <si>
    <t>2100</t>
  </si>
  <si>
    <t>Центри екстреної медичної допомоги та медицини катастроф, станції екстреної (швидкої) медичної допомоги</t>
  </si>
  <si>
    <t>2110</t>
  </si>
  <si>
    <t>Надання екстреної та швидкої медичної допомоги населенню</t>
  </si>
  <si>
    <t>Поліклініки і амбулаторії (крім спеціалізованих поліклінік та загальних і спеціалізованих стоматологічних поліклінік)</t>
  </si>
  <si>
    <t>2120</t>
  </si>
  <si>
    <t>Амбулаторно-поліклінічна допомога населенню</t>
  </si>
  <si>
    <t>0721</t>
  </si>
  <si>
    <t>2130</t>
  </si>
  <si>
    <t>Спеціалізована амбулаторно-поліклінічна допомога населенню</t>
  </si>
  <si>
    <t>2140</t>
  </si>
  <si>
    <t>Надання стоматологічної допомоги населенню</t>
  </si>
  <si>
    <t>Фельдшерсько-акушерські пункти</t>
  </si>
  <si>
    <t>2150</t>
  </si>
  <si>
    <t>Первинна медико-санітарна допомога</t>
  </si>
  <si>
    <t>0725</t>
  </si>
  <si>
    <t>Заходи боротьби з епідеміями</t>
  </si>
  <si>
    <t>2160</t>
  </si>
  <si>
    <t>0740</t>
  </si>
  <si>
    <t>Центри здоров'я і заходи у сфері санітарної освіти</t>
  </si>
  <si>
    <t>2170</t>
  </si>
  <si>
    <t>Інформаційно-методичне та просвітницьке забезпечення в галузі охорони здоров'я</t>
  </si>
  <si>
    <t>Центри первинної медичної (медико-санітарної) допомоги</t>
  </si>
  <si>
    <t>2180</t>
  </si>
  <si>
    <t>Первинна медична допомога населенню</t>
  </si>
  <si>
    <t>0726</t>
  </si>
  <si>
    <t>2190</t>
  </si>
  <si>
    <t>Проведення належної медико-соціальної експертизи (МСЕК)</t>
  </si>
  <si>
    <t>Надання фінансової підтримки громадським організаціям інвалідів і ветеранів, діяльність яких має соціальну спрямованість</t>
  </si>
  <si>
    <t>Забезпечення обробки інформації з нарахування та виплати допомог і компенсацій</t>
  </si>
  <si>
    <t>Інші видатки на соціальний захист населення</t>
  </si>
  <si>
    <t>090802</t>
  </si>
  <si>
    <t>240604</t>
  </si>
  <si>
    <t>Інша діяльність у сфері охорони навколишнього природного середовища</t>
  </si>
  <si>
    <t>240605</t>
  </si>
  <si>
    <t>Проведення навчально-тренувальних зборів і змагань з неолімпійських видів спорту</t>
  </si>
  <si>
    <t>Утримання та навчально-тренувальна робота комунальних дитячо-юнацьких спортивних шкіл</t>
  </si>
  <si>
    <t>Забезпечення підготовки спортсменів вищих категорій школами вищої спортивної майстерності</t>
  </si>
  <si>
    <t>Спеціалізовані поліклініки (в т. ч. диспансери, медико-санітарні частини, пересувні консультативні діагностичні центри тощо, які не мають ліжкового фонду)</t>
  </si>
  <si>
    <r>
      <t>Назва головного розпорядника коштів</t>
    </r>
  </si>
  <si>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</si>
  <si>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Інша субвенція,в т.ч.:</t>
  </si>
  <si>
    <t>Надання пільгового довгострокового кредиту громадян на будівництво (реконструкцію) та придбання житла</t>
  </si>
  <si>
    <t>У т.ч. бюджет розвитку</t>
  </si>
  <si>
    <t>Програма фінансування у 2016 році робіт з будівництва, реконструкції, ремонту та утримання автомобільних доріг загального користування державного та місцевого значення</t>
  </si>
  <si>
    <t>Утримання та навчально-тренувальна робота дитячо-юнацьких спортивних шкiл</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</si>
  <si>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самоослуговування і потребують сторонної допомоги</t>
  </si>
  <si>
    <t>1513182</t>
  </si>
  <si>
    <t>1513183</t>
  </si>
  <si>
    <t>1513200</t>
  </si>
  <si>
    <t>Соціальний захист ветеранів війни та праці</t>
  </si>
  <si>
    <t>1513202</t>
  </si>
  <si>
    <t>1513220</t>
  </si>
  <si>
    <t>1513400</t>
  </si>
  <si>
    <t>1513401</t>
  </si>
  <si>
    <t>1518600</t>
  </si>
  <si>
    <t>1518601</t>
  </si>
  <si>
    <t>0110060</t>
  </si>
  <si>
    <t>0118601</t>
  </si>
  <si>
    <t>0118602</t>
  </si>
  <si>
    <t xml:space="preserve">Капітальний ремонт майна комунальної власності </t>
  </si>
  <si>
    <t>0118600</t>
  </si>
  <si>
    <t>0317213</t>
  </si>
  <si>
    <t>0318601</t>
  </si>
  <si>
    <t>0318602</t>
  </si>
  <si>
    <t>Інформатизація Чернігівської області</t>
  </si>
  <si>
    <t>0818600</t>
  </si>
  <si>
    <t>070701</t>
  </si>
  <si>
    <t>120300</t>
  </si>
  <si>
    <t>110103</t>
  </si>
  <si>
    <t>250313</t>
  </si>
  <si>
    <t>240601-
240605</t>
  </si>
  <si>
    <t xml:space="preserve">Обласна програма інвестиційної, зовнішньоекономічної та виставково-ярмаркової діяльності Чернігівської області на 2016-2020 роки "Чернігівщина-конкурентноспроможний регіон"  </t>
  </si>
  <si>
    <t>250323</t>
  </si>
  <si>
    <t>Операційні видатки - паспортизація, інвентаризація пам'яток архітектури , премії в галузі архітектури</t>
  </si>
  <si>
    <t>Додаткова дотація з державного бюджету місцевим бюджетам на покращання надання соціальних послуг найуразливішим верствам населення</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</si>
  <si>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</si>
  <si>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8280</t>
  </si>
  <si>
    <t>Субвенція на утримання об'єктів спільного користування чи ліквідацію негативних наслідків діяльності об'єктів спільного користування</t>
  </si>
  <si>
    <t>8290</t>
  </si>
  <si>
    <t>Субвенція іншим бюджетам на виконання інвестиційних проектів</t>
  </si>
  <si>
    <t>8300</t>
  </si>
  <si>
    <t>Субвенція з державного бюджету місцевим бюджетам на формування інфраструктури об’єднаних територіальних громад</t>
  </si>
  <si>
    <t>8310</t>
  </si>
  <si>
    <t>8320</t>
  </si>
  <si>
    <t>8330</t>
  </si>
  <si>
    <t>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</si>
  <si>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8340</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</si>
  <si>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</si>
  <si>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8350</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</si>
  <si>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</si>
  <si>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8360</t>
  </si>
  <si>
    <t>Освітня субвенція з державного бюджету місцевим бюджетам </t>
  </si>
  <si>
    <t>8380</t>
  </si>
  <si>
    <t>Медична субвенція з державного бюджету місцевим бюджетам </t>
  </si>
  <si>
    <t>8390</t>
  </si>
  <si>
    <t>Субвенція з державного бюджету місцевим бюджетам для реалізації проектів в рамках Надзвичайної кредитної програми для відновлення України</t>
  </si>
  <si>
    <t>8400</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</si>
  <si>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</si>
  <si>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8410</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</si>
  <si>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</si>
  <si>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8420</t>
  </si>
  <si>
    <t>8430</t>
  </si>
  <si>
    <t>8440</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</si>
  <si>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</si>
  <si>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8450</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</si>
  <si>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</si>
  <si>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8460</t>
  </si>
  <si>
    <t>Субвенція з державного бюджету місцевим бюджетам на придбання медичного автотранспорту та обладнання для закладів охорони здоров'я</t>
  </si>
  <si>
    <t>8470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</si>
  <si>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</si>
  <si>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</si>
  <si>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</si>
  <si>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</si>
  <si>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 xml:space="preserve">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</si>
  <si>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Департамент екології та природних ресурсів Чернігівської обласної державної адміністрації</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</si>
  <si>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</si>
  <si>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2200</t>
  </si>
  <si>
    <t>2210</t>
  </si>
  <si>
    <t>Програми і централізовані заходи у галузі охорони здоров’я</t>
  </si>
  <si>
    <t>Програми і централізовані заходи з імунопрофілактики</t>
  </si>
  <si>
    <t>2211</t>
  </si>
  <si>
    <t>Програма і централізовані заходи з імунопрофілактики</t>
  </si>
  <si>
    <t>Програми і централізовані заходи боротьби з туберкульозом</t>
  </si>
  <si>
    <t>2212</t>
  </si>
  <si>
    <t>Програма і централізовані заходи боротьби з туберкульозом</t>
  </si>
  <si>
    <t>Програми і централізовані заходи профілактики СНІДу</t>
  </si>
  <si>
    <t>2213</t>
  </si>
  <si>
    <t>Програма і централізовані заходи профілактики ВІЛ-інфекції/СНІДу</t>
  </si>
  <si>
    <t>Забезпечення централізованих заходів з лікування хворих на цукровий та нецукровий діабет</t>
  </si>
  <si>
    <t>2214</t>
  </si>
  <si>
    <t>Централізовані заходи з лікування онкологічних хворих</t>
  </si>
  <si>
    <t>2215</t>
  </si>
  <si>
    <t>2220*</t>
  </si>
  <si>
    <t>Інші заходи в галузі охорони здоров’я</t>
  </si>
  <si>
    <t>2300**</t>
  </si>
  <si>
    <t>Вторинна медична допомога населенню</t>
  </si>
  <si>
    <t>2301**</t>
  </si>
  <si>
    <t>Інтенсивна багатопрофільна стаціонарна медична допомога населенню</t>
  </si>
  <si>
    <t>2302**</t>
  </si>
  <si>
    <t>Планова багатопрофільна стаціонарна медична допомога населенню</t>
  </si>
  <si>
    <t>2303**</t>
  </si>
  <si>
    <t>Спеціалізована, відновна та паліативна стаціонарна медична допомога населенню</t>
  </si>
  <si>
    <t>2304**</t>
  </si>
  <si>
    <t>Консультативно-діагностична допомога населенню</t>
  </si>
  <si>
    <t>2305**</t>
  </si>
  <si>
    <t>Спеціалізована консультативно-діагностична допомога населенню</t>
  </si>
  <si>
    <t>2306**</t>
  </si>
  <si>
    <t>Надання лікарсько-акушерської допомоги перинатальними центрами та пологовими будинками</t>
  </si>
  <si>
    <t>2400**</t>
  </si>
  <si>
    <t>Третинна медична допомога населенню</t>
  </si>
  <si>
    <t>2401**</t>
  </si>
  <si>
    <t>Третинна багатопрофільна стаціонарна медична допомога населенню</t>
  </si>
  <si>
    <t>2402**</t>
  </si>
  <si>
    <t>Високоспеціалізована стаціонарна медична допомога населенню</t>
  </si>
  <si>
    <t>2403**</t>
  </si>
  <si>
    <t>Високоспеціалізована консультативно-діагностична допомога населенню</t>
  </si>
  <si>
    <t>2404**</t>
  </si>
  <si>
    <t>Надання високоспеціалізованої лікарсько-акушерської допомоги   перинатальними центрами</t>
  </si>
  <si>
    <t>Соціальний захист та соціальне забезпечення</t>
  </si>
  <si>
    <t>3000</t>
  </si>
  <si>
    <t>Обласна Програма забезпечення речовим майном вихованців Чернігівського ліцею з посиленою військово-фізичною підготовкою Чернівської обласної ради на 2016-2020 роки</t>
  </si>
  <si>
    <t>7318106</t>
  </si>
  <si>
    <t>7318107</t>
  </si>
  <si>
    <t xml:space="preserve">1060 </t>
  </si>
  <si>
    <t>0180</t>
  </si>
  <si>
    <t xml:space="preserve">  на забезпечення централізованих заходів з лікування хворих на цукровий та нецукровий діабет</t>
  </si>
  <si>
    <t>Проведення виборів депутатів місцевих рад та сільських, селищних, міських голів (видатки за рахунок коштів субвенції з Держбюджету на проведення виборів депутатів місцевих рад та сільських, селищних, міських голів)</t>
  </si>
  <si>
    <t>Інші заходи по охороні здоров'я (видатки за рахунок коштів субвенції з Держбюджету на придбання медикаментів для забезпечення швидкої медичної допомоги)</t>
  </si>
  <si>
    <t>Інші заходи по охороні здоров'я (видатки за рахунок коштів субвенції з Держбюджету на придбання витратних матеріалів для закладів охорони здоров'я та лікарських засобів для інгаляційної анестезії)</t>
  </si>
  <si>
    <t>Інші додаткові дотації</t>
  </si>
  <si>
    <t>Забезпечення медичною стоматологічною допомогою населення області КЛПЗ "Чернігівська обласна стоматологічна поліклініка" в рамках обласної програми "Забезпечення населення Чернігівської області спеціалізованою медичною допомогою"</t>
  </si>
  <si>
    <t>091108</t>
  </si>
  <si>
    <t>Надання кредитів </t>
  </si>
  <si>
    <t>Повернення кредитів </t>
  </si>
  <si>
    <t>Кредитування -всього</t>
  </si>
  <si>
    <t>Загальний фонд </t>
  </si>
  <si>
    <t>Спеціальний фонд </t>
  </si>
  <si>
    <t>Разом </t>
  </si>
  <si>
    <t>250908</t>
  </si>
  <si>
    <t>250909</t>
  </si>
  <si>
    <t>Повернення коштів, наданих для кредитування громадян на будівництво (реконструкцію ) та придбання житла</t>
  </si>
  <si>
    <t>180404</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</si>
  <si>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</si>
  <si>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видатки споживання</t>
  </si>
  <si>
    <t>7618800</t>
  </si>
  <si>
    <t>7618801</t>
  </si>
  <si>
    <t>7618802</t>
  </si>
  <si>
    <t>7618803</t>
  </si>
  <si>
    <t>7618550</t>
  </si>
  <si>
    <t>7618560</t>
  </si>
  <si>
    <t>Код тимчасової класифікації видатків та кредитування місцевих бюджетів</t>
  </si>
  <si>
    <t>з них</t>
  </si>
  <si>
    <t>Санаторії для хворих туберкульозом</t>
  </si>
  <si>
    <t>080205</t>
  </si>
  <si>
    <t>Санаторії для дітей та підлітків (не туберкульозні)</t>
  </si>
  <si>
    <t>080207</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</si>
  <si>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брали участь в АТО</t>
  </si>
  <si>
    <t>250336</t>
  </si>
  <si>
    <t>0411</t>
  </si>
  <si>
    <t>Розподіл видатків обласного бюджету Чернігівської області на 2015 рік  за  головними розпорядниками коштів</t>
  </si>
  <si>
    <t>Утримання центрів «Спорт для всіх» та проведення заходів з фізичної культури</t>
  </si>
  <si>
    <t>Фінансова підтримка регіональних осередків всеукраїнських фізкультурно-спортивних товариств для проведення навчально-тренувальної та спортивної роботи</t>
  </si>
  <si>
    <t>Фінансова підтримка дитячо-юнацьких спортивних шкіл фізкультурно-спортивних товариств</t>
  </si>
  <si>
    <t>Фінансова підтримка на утримання регіональних рад фізкультурно-спортивного товариства  «Колос»</t>
  </si>
  <si>
    <t>Субвенція з державного бюджету місцевим бюджетам на проведення виборів депутатів місцевих рад та сільських, селищних, міських голів</t>
  </si>
  <si>
    <t xml:space="preserve">Субвенція з державного бюджету місцевим бюджетам на проведення виборів депутатів місцевих рад та сільських, селищних, міських голів </t>
  </si>
  <si>
    <t>Лікарні</t>
  </si>
  <si>
    <t>080201</t>
  </si>
  <si>
    <t>080204</t>
  </si>
  <si>
    <t>Код програмної класифікації видатків та кредитування місцевих бюджетів</t>
  </si>
  <si>
    <t>Код ТПКВКМБ /
ТКВКБМС</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</si>
  <si>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</si>
  <si>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</si>
  <si>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0170</t>
  </si>
  <si>
    <t>0100</t>
  </si>
  <si>
    <t>7400</t>
  </si>
  <si>
    <t>7470</t>
  </si>
  <si>
    <t>8021</t>
  </si>
  <si>
    <t>8000</t>
  </si>
  <si>
    <t>Книговидання</t>
  </si>
  <si>
    <t>Соціальні програми і заходи державних органів у справах сім'ї</t>
  </si>
  <si>
    <t>250913</t>
  </si>
  <si>
    <t>130102</t>
  </si>
  <si>
    <t>Проведення навчально-тренувальних зборів і змагань</t>
  </si>
  <si>
    <t>130104</t>
  </si>
  <si>
    <t>Додаток 4 до рішення обласної ради від 20 січня
2015 року  "Про обласний бюджет на 2015 рік"</t>
  </si>
  <si>
    <t>Повернення кредитів до обласного  бюджету та надання кредитів з обласного бюджету  Чернігівської області  на 2015 рік</t>
  </si>
  <si>
    <t>0470</t>
  </si>
  <si>
    <t>0456</t>
  </si>
  <si>
    <t>0512</t>
  </si>
  <si>
    <t>0513</t>
  </si>
  <si>
    <t>Код функціо-нальної класифікації видатків та кредитування бюджету</t>
  </si>
  <si>
    <t xml:space="preserve">   на лікування хворих методом гемодіалізу</t>
  </si>
  <si>
    <t xml:space="preserve">Медико-соціальний захист дітей-сиріт та дітей, позбавлених батьківського піклування </t>
  </si>
  <si>
    <t xml:space="preserve">Спеціалізована амбулаторно-поліклінічна допомога населенню </t>
  </si>
  <si>
    <t>250344</t>
  </si>
  <si>
    <t>Субвенція з місцевого бюджету державному бюджету на виконання програм соціально-економічного та культурного розвитку регіонів</t>
  </si>
  <si>
    <t>7618010</t>
  </si>
  <si>
    <t>Соціальний захист та соціальне забезпечення </t>
  </si>
  <si>
    <t>Контроль з Дод3</t>
  </si>
  <si>
    <t>0300000</t>
  </si>
  <si>
    <t>1000000</t>
  </si>
  <si>
    <t>1100000</t>
  </si>
  <si>
    <t>1400000</t>
  </si>
  <si>
    <t>1500000</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</si>
  <si>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</si>
  <si>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</si>
  <si>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с</t>
  </si>
  <si>
    <t>бюджет розвитку</t>
  </si>
  <si>
    <t xml:space="preserve"> на фінансування заходів програми розвитку місцевого самоврядування в Чернігівській області на 2013-2015 роки</t>
  </si>
  <si>
    <t>7618540</t>
  </si>
  <si>
    <t>250382</t>
  </si>
  <si>
    <t>на фінансування заходів обласної програми на 2013-2015 роки із забезпечення житлом дітей-сиріт, дітей, позбавлених батьківського піклування та осіб з їх числа.</t>
  </si>
  <si>
    <t>1416310</t>
  </si>
  <si>
    <t>Організаційне, інформативно-аналітичне та матеріально-технічне забезпечення діяльності обласної ради</t>
  </si>
  <si>
    <t>Управління містобудування та архітектури Чернігівської обласної державної адміністрації</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</si>
  <si>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</si>
  <si>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Реалізація інвестиційних проектів</t>
  </si>
  <si>
    <t>в т.ч. інші заходи в галузі охорони здоров'я</t>
  </si>
  <si>
    <t>0110000</t>
  </si>
  <si>
    <t>Кінематографія. ДКП "Чернігівкіно"</t>
  </si>
  <si>
    <t>7317500</t>
  </si>
  <si>
    <t>070501</t>
  </si>
  <si>
    <t xml:space="preserve">Професійно-технічні заклади освіти </t>
  </si>
  <si>
    <t xml:space="preserve">Надання та обслуговування пільгових довгострокових кредитів  громадян на будівництво (реконструкцію) та придбання житла </t>
  </si>
  <si>
    <t>250102</t>
  </si>
  <si>
    <t>Видатки спеціального фонду</t>
  </si>
  <si>
    <t>Разом</t>
  </si>
  <si>
    <t>010000</t>
  </si>
  <si>
    <t>010116</t>
  </si>
  <si>
    <t>070000</t>
  </si>
  <si>
    <t>080000</t>
  </si>
  <si>
    <t>090000</t>
  </si>
  <si>
    <t>090412</t>
  </si>
  <si>
    <t>090413</t>
  </si>
  <si>
    <t>091212</t>
  </si>
  <si>
    <t>090601</t>
  </si>
  <si>
    <t>090901</t>
  </si>
  <si>
    <t>Станції переливання крові</t>
  </si>
  <si>
    <t>080400</t>
  </si>
  <si>
    <t>080500</t>
  </si>
  <si>
    <t>Код типової відомчої класифікації видатків/код тимчасової класифікації видатків та кредитування місцевих бюджетів</t>
  </si>
  <si>
    <t>Програма фінансової підтримки обласних громадських організацій інвалідів та ветеранів на 2016-2020 роки</t>
  </si>
  <si>
    <t>Обласна Програма підтримки розвитку житлового кредитування молоді на 2011-2020 роки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</si>
  <si>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</si>
  <si>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8480</t>
  </si>
  <si>
    <t>8490</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</si>
  <si>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 </t>
  </si>
  <si>
    <t>8500</t>
  </si>
  <si>
    <t>8510</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</si>
  <si>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</si>
  <si>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8520</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</si>
  <si>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</si>
  <si>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</si>
  <si>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8540</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</si>
  <si>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</si>
  <si>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8550</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</si>
  <si>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</si>
  <si>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8560</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</si>
  <si>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</si>
  <si>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8570</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</si>
  <si>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I - II групи з числа військовослужбовців, які брали участь у зазначеній операції, та потребують поліпшення житлових умов </t>
  </si>
  <si>
    <t>8580</t>
  </si>
  <si>
    <t>Видатки на реалізацію програм допомоги і грантів міжнародних фінансових організацій та Європейського Союзу </t>
  </si>
  <si>
    <t>8590</t>
  </si>
  <si>
    <t>8600*</t>
  </si>
  <si>
    <t>8610</t>
  </si>
  <si>
    <t>8620</t>
  </si>
  <si>
    <t>8700*</t>
  </si>
  <si>
    <t>8800*</t>
  </si>
  <si>
    <t>Обслуговування боргу</t>
  </si>
  <si>
    <t>9010</t>
  </si>
  <si>
    <t>Цільові фонди</t>
  </si>
  <si>
    <t>9100</t>
  </si>
  <si>
    <t>9110</t>
  </si>
  <si>
    <t>Утилізація відходів</t>
  </si>
  <si>
    <t>9120</t>
  </si>
  <si>
    <t>9130</t>
  </si>
  <si>
    <t>9140</t>
  </si>
  <si>
    <t>9150</t>
  </si>
  <si>
    <t>Заходи по заповненню водосховищ</t>
  </si>
  <si>
    <t>9160</t>
  </si>
  <si>
    <t>Заходи щодо заповнення водосховищ</t>
  </si>
  <si>
    <t>Інші фонди</t>
  </si>
  <si>
    <t>9170*</t>
  </si>
  <si>
    <t>Цільові фонди, утворені Верховною Радою Автономної Республіки Крим, органами місцевого самоврядування і місцевими органами виконавчої влади</t>
  </si>
  <si>
    <t>9180*</t>
  </si>
  <si>
    <t>8381</t>
  </si>
  <si>
    <t>8382</t>
  </si>
  <si>
    <t>8391</t>
  </si>
  <si>
    <t>8392</t>
  </si>
  <si>
    <t>8393</t>
  </si>
  <si>
    <t>8801</t>
  </si>
  <si>
    <t>8802</t>
  </si>
  <si>
    <t>8803</t>
  </si>
  <si>
    <t>8804</t>
  </si>
  <si>
    <t>8805</t>
  </si>
  <si>
    <t>8806</t>
  </si>
  <si>
    <t>Реалізація інвестиційних проектів (видатки за рахунок коштів субвенції з Держбюджету на здійснення заходів щодо соціально-економічного розвитку окремих територій)</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</si>
  <si>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</si>
  <si>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</si>
  <si>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</si>
  <si>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</si>
  <si>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</si>
  <si>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окремим категоріям громадян з послуг зв'язку</t>
  </si>
  <si>
    <t>3034</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</si>
  <si>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</si>
  <si>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</si>
  <si>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3035</t>
  </si>
  <si>
    <t>Компенсаційні виплати за пільговий проїзд окремих категорій громадян на водному транспорті</t>
  </si>
  <si>
    <t>3036</t>
  </si>
  <si>
    <t>Компенсаційні виплати за пільговий проїзд окремих категорій громадян на залізничному транспорті</t>
  </si>
  <si>
    <t>3037</t>
  </si>
  <si>
    <t>Компенсаційні виплати на пільговий проїзд електротранспортом окремим категоріям громадян</t>
  </si>
  <si>
    <t>3038</t>
  </si>
  <si>
    <t>3040</t>
  </si>
  <si>
    <t>Надання допомоги сім'ям з дітьми, малозабезпеченим  сім’ям, інвалідам з дитинства, дітям-інвалідам та тимчасової допомоги дітям</t>
  </si>
  <si>
    <t>Допомога у зв'язку з вагітністю і пологами</t>
  </si>
  <si>
    <t>3041</t>
  </si>
  <si>
    <t>Надання допомоги у зв'язку з вагітністю і пологами</t>
  </si>
  <si>
    <t>Допомога на догляд за дитиною віком до 3 років</t>
  </si>
  <si>
    <t>3042</t>
  </si>
  <si>
    <t>Надання допомоги на догляд за дитиною віком до трьох років</t>
  </si>
  <si>
    <t>Допомога при народженні дитини</t>
  </si>
  <si>
    <t>3043</t>
  </si>
  <si>
    <t>Надання допомоги при народженні дитини</t>
  </si>
  <si>
    <t>Допомога на дітей, над якими встановлено опіку чи піклування</t>
  </si>
  <si>
    <t>3044</t>
  </si>
  <si>
    <t>Надання допомоги на дітей, над якими встановлено опіку чи піклування</t>
  </si>
  <si>
    <t>Допомога на дітей одиноким матерям</t>
  </si>
  <si>
    <t>3045</t>
  </si>
  <si>
    <t>Надання допомоги на дітей одиноким матерям</t>
  </si>
  <si>
    <t>Тимчасова державна допомога дітям</t>
  </si>
  <si>
    <t>3046</t>
  </si>
  <si>
    <t>Надання тимчасової державної допомоги дітям</t>
  </si>
  <si>
    <t>Допомога при усиновленні дитини</t>
  </si>
  <si>
    <t>3047</t>
  </si>
  <si>
    <t>Надання допомоги при усиновленні дитини</t>
  </si>
  <si>
    <t>Державна соціальна допомога малозабезпеченим сім'ям</t>
  </si>
  <si>
    <t>3048</t>
  </si>
  <si>
    <t>Надання державної соціальної допомоги малозабезпеченим сім'ям</t>
  </si>
  <si>
    <t>Державна соціальна допомога інвалідам з дитинства та дітям-інвалідам</t>
  </si>
  <si>
    <t>3049</t>
  </si>
  <si>
    <t>Надання державної соціальної допомоги інвалідам з дитинства та дітям-інвалідам</t>
  </si>
  <si>
    <t>Пільги на медичне обслуговування громадянам, які постраждали внаслідок Чорнобильської катастрофи</t>
  </si>
  <si>
    <t>3050</t>
  </si>
  <si>
    <t>Пільгове медичне обслуговування осіб, які постраждали внаслідок Чорнобильської катастрофи</t>
  </si>
  <si>
    <t>Оздоровлення громадян, які постраждали внаслідок Чорнобильської катастрофи</t>
  </si>
  <si>
    <t>3060</t>
  </si>
  <si>
    <t>Виплата компенсації реабілітованим</t>
  </si>
  <si>
    <t>3070</t>
  </si>
  <si>
    <t>Допомога на догляд за інвалідом I чи II групи внаслідок психічного розладу</t>
  </si>
  <si>
    <t>3080</t>
  </si>
  <si>
    <t>Надання допомоги на догляд за інвалідом I чи II групи внаслідок психічного розладу</t>
  </si>
  <si>
    <t>Витрати на поховання учасників бойових дій та інвалідів війни</t>
  </si>
  <si>
    <t>3090</t>
  </si>
  <si>
    <t>Видатки на поховання учасників бойових дій та інвалідів війни</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</si>
  <si>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</si>
  <si>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</si>
  <si>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Будинки-інтернати для малолітніх інвалідів</t>
  </si>
  <si>
    <t>Забезпечення соціальними послугами стаціонарного догляду з наданням місця для проживання дітей з вадами фізичного та розумового розвитку</t>
  </si>
  <si>
    <t>Будинки-інтернати (пансіонати) для літніх людей та інвалідів системи соціального захисту</t>
  </si>
  <si>
    <t>3102</t>
  </si>
  <si>
    <t>Навчання та трудове влаштування інвалідів</t>
  </si>
  <si>
    <t>3103</t>
  </si>
  <si>
    <t>Територіальні центри соціального обслуговування (надання соціальних послуг)</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</si>
  <si>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</si>
  <si>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</si>
  <si>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Центри соціальної реабілітації дітей - інвалідів; центри професійної реабілітації інвалідів</t>
  </si>
  <si>
    <t>3105</t>
  </si>
  <si>
    <t>3110</t>
  </si>
  <si>
    <t>3111</t>
  </si>
  <si>
    <t>Утримання закладів, що надають соціальні послуги дітям, які опинились у складних життєвих обставинах</t>
  </si>
  <si>
    <t>3112</t>
  </si>
  <si>
    <t>Інші будинки-інтернати для літніх людей та інвалідів</t>
  </si>
  <si>
    <t>3120</t>
  </si>
  <si>
    <t>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t>
  </si>
  <si>
    <t>3130</t>
  </si>
  <si>
    <t>3131</t>
  </si>
  <si>
    <t>3132</t>
  </si>
  <si>
    <t>3133</t>
  </si>
  <si>
    <t>3134</t>
  </si>
  <si>
    <t>Заходи державної політики з питань сім'ї</t>
  </si>
  <si>
    <t>3140</t>
  </si>
  <si>
    <t>Утримання клубів підлітків за місцем проживання</t>
  </si>
  <si>
    <t>3150</t>
  </si>
  <si>
    <t>Функціонування клубів підлітків за місцем проживання</t>
  </si>
  <si>
    <t>3160</t>
  </si>
  <si>
    <t>Розселення та облаштування депортованих кримських татар та осіб інших національностей, депортованих з України</t>
  </si>
  <si>
    <t>3170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</si>
  <si>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</si>
  <si>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</si>
  <si>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</si>
  <si>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</si>
  <si>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</si>
  <si>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3182</t>
  </si>
  <si>
    <t>Встановлення телефонів інвалідам I та II груп</t>
  </si>
  <si>
    <t>3183</t>
  </si>
  <si>
    <t>Встановлення телефонів інвалідам I і II груп</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</si>
  <si>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</si>
  <si>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</si>
  <si>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</si>
  <si>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3200</t>
  </si>
  <si>
    <t>Інші видатки на соціальний захист ветеранів війни та праці</t>
  </si>
  <si>
    <t>3202</t>
  </si>
  <si>
    <t>3210</t>
  </si>
  <si>
    <t>Технічне та бухгалтерське обслуговування закладів та установ соціального захисту</t>
  </si>
  <si>
    <t>3211</t>
  </si>
  <si>
    <t>Здійснення технічного нагляду за будівництвом та капітальним ремонтом приміщень</t>
  </si>
  <si>
    <t>Централізовані бухгалтерії</t>
  </si>
  <si>
    <t>3212</t>
  </si>
  <si>
    <t>Централізований бухгалтерський та фінансовий облік у сфері соціального захисту</t>
  </si>
  <si>
    <t>3220</t>
  </si>
  <si>
    <t>Компенсація втрати частини доходів у зв’язку з відміною податку з власників транспортних засобів та інших самохідних машин і механізмів за відповідним збільшенням ставок акцизного податку з пального</t>
  </si>
  <si>
    <t>3230</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</si>
  <si>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</si>
  <si>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Організація та проведення громадських робіт</t>
  </si>
  <si>
    <t>3240</t>
  </si>
  <si>
    <t>Інші установи та заклади</t>
  </si>
  <si>
    <t>3300*</t>
  </si>
  <si>
    <t>3400*</t>
  </si>
  <si>
    <t>3500*</t>
  </si>
  <si>
    <t>Культура і мистецтво</t>
  </si>
  <si>
    <t>4000</t>
  </si>
  <si>
    <t>Культура i мистецтво</t>
  </si>
  <si>
    <t>Творчі спілки</t>
  </si>
  <si>
    <t>4010</t>
  </si>
  <si>
    <t>4020</t>
  </si>
  <si>
    <t>4030</t>
  </si>
  <si>
    <t>Фiлармонiї, музичнi колективи i ансамблі та iншi мистецькі  заклади та заходи</t>
  </si>
  <si>
    <t>Видатки на заходи, передбачені державними і місцевими програмами розвитку культури і мистецтва</t>
  </si>
  <si>
    <t>4040</t>
  </si>
  <si>
    <t>Видатки на заходи, передбаченi державними i місцевими програмами розвитку культури i мистецтва</t>
  </si>
  <si>
    <t>Фінансова підтримка гастрольної діяльності</t>
  </si>
  <si>
    <t>4050</t>
  </si>
  <si>
    <t>4060</t>
  </si>
  <si>
    <t>Бiблiотеки</t>
  </si>
  <si>
    <t>4070</t>
  </si>
  <si>
    <t>Музеї i виставки</t>
  </si>
  <si>
    <t>Заповідники</t>
  </si>
  <si>
    <t>4080</t>
  </si>
  <si>
    <t>0827</t>
  </si>
  <si>
    <t>Палаци і будинки культури, клуби та інші заклади клубного типу</t>
  </si>
  <si>
    <t>4090</t>
  </si>
  <si>
    <t>Палаци i будинки культури, клуби та iншi заклади клубного типу</t>
  </si>
  <si>
    <t>0828</t>
  </si>
  <si>
    <t>Школи естетичного виховання дітей</t>
  </si>
  <si>
    <t>4100</t>
  </si>
  <si>
    <t>Школи естетичного виховання дiтей</t>
  </si>
  <si>
    <t>4110</t>
  </si>
  <si>
    <t>Кiнематографiя</t>
  </si>
  <si>
    <t>Інші культурно-освітні заклади та заходи</t>
  </si>
  <si>
    <t>4200*</t>
  </si>
  <si>
    <t>Iншi культурно-освiтнi заклади та заходи</t>
  </si>
  <si>
    <t>Фiзична культура i спорт</t>
  </si>
  <si>
    <t>5000</t>
  </si>
  <si>
    <t>5010</t>
  </si>
  <si>
    <t>5011</t>
  </si>
  <si>
    <t>5012</t>
  </si>
  <si>
    <t>5020</t>
  </si>
  <si>
    <t>5021</t>
  </si>
  <si>
    <t>Утримання та навчально-тренувальна робота дитячо-юнацьких спортивних шкіл</t>
  </si>
  <si>
    <t>5022</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</si>
  <si>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</si>
  <si>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5023</t>
  </si>
  <si>
    <t>Фінансова підтримка спортивних споруд</t>
  </si>
  <si>
    <t>5024</t>
  </si>
  <si>
    <t>Фінансова підтримка комунальних спортивних споруд</t>
  </si>
  <si>
    <t>Фінансова підтримка спортивних споруд, які належать громадським організаціям фізкультурно-спортивної спрямованості</t>
  </si>
  <si>
    <t>5025</t>
  </si>
  <si>
    <t>5030</t>
  </si>
  <si>
    <t>Проведення навчально-тренувальних зборів і змагань з олімпійських видів спорту</t>
  </si>
  <si>
    <t>Видатки на утримання центрів з інвалідного спорту і реабілітаційних шкіл</t>
  </si>
  <si>
    <t>130105</t>
  </si>
  <si>
    <t>Проведення навчально-тренувальних зборів і змагань та заходів з інвалідного спорту</t>
  </si>
  <si>
    <t>130106</t>
  </si>
  <si>
    <t>130112</t>
  </si>
  <si>
    <t>130201</t>
  </si>
  <si>
    <t>130203</t>
  </si>
  <si>
    <t>130204</t>
  </si>
  <si>
    <t>6070</t>
  </si>
  <si>
    <t>Підтримка діяльності газових заводів та газової мережі</t>
  </si>
  <si>
    <t>0432</t>
  </si>
  <si>
    <t>Готельне господарство</t>
  </si>
  <si>
    <t>6080</t>
  </si>
  <si>
    <t>Підтримка діяльності готельного господарства</t>
  </si>
  <si>
    <t>Берегоукріплювальні роботи</t>
  </si>
  <si>
    <t>6090</t>
  </si>
  <si>
    <t>Забезпечення проведення берегоукріплювальних робіт</t>
  </si>
  <si>
    <t>Видатки на впровадження засобів обліку витрат та регулювання споживання води та теплової енергії</t>
  </si>
  <si>
    <t>6100</t>
  </si>
  <si>
    <t>Впровадження засобів обліку витрат та регулювання споживання води та теплової енергії</t>
  </si>
  <si>
    <t>Заходи, пов'язані з поліпшенням питної води</t>
  </si>
  <si>
    <t>6110</t>
  </si>
  <si>
    <t>Заходи, пов’язані з поліпшенням питної води</t>
  </si>
  <si>
    <t>Збір та вивезення сміття і відходів, експлуатація каналізаційних систем</t>
  </si>
  <si>
    <t>6120</t>
  </si>
  <si>
    <t>Забезпечення збору та вивезення сміття і відходів, надійної та безперебійної експлуатації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</si>
  <si>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</si>
  <si>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</si>
  <si>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</si>
  <si>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</si>
  <si>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6140</t>
  </si>
  <si>
    <t>Додаток 7 до рішення обласної ради  «Про обласний бюджет на 2016 рік» в редакції рішення від 29 вересня 2016 року № 2-6/VII</t>
  </si>
  <si>
    <t>Філармонії, музичні колективи і ансамблі та інші мистецькі заклади та заходи</t>
  </si>
  <si>
    <t>2414800</t>
  </si>
  <si>
    <t>Відзначення державних та професійних свят, ювілейних дат, заохочення за заслуги перед Чернігівською областю, здійснення представницьких та інших заходів</t>
  </si>
  <si>
    <t>0311140</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</si>
  <si>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t>
  </si>
  <si>
    <t>Соціальні програми і заходи державних органів з питань забезпечення рівних прав та можливостей жінок і чоловіків</t>
  </si>
  <si>
    <t>Медична субвенція</t>
  </si>
  <si>
    <t>0731</t>
  </si>
  <si>
    <t>0732</t>
  </si>
  <si>
    <t>0734</t>
  </si>
  <si>
    <t>0761</t>
  </si>
  <si>
    <t>0762</t>
  </si>
  <si>
    <t>0724</t>
  </si>
  <si>
    <t>0722</t>
  </si>
  <si>
    <t>0763</t>
  </si>
  <si>
    <t>0490</t>
  </si>
  <si>
    <t>Заходи державної політики з питань дітей та їх соціального захисту</t>
  </si>
  <si>
    <t>Підтримка періодичних видань (газет та журналів)</t>
  </si>
  <si>
    <t>1412110</t>
  </si>
  <si>
    <t>Надання швидкої та невідкладної медичної допомоги населенню</t>
  </si>
  <si>
    <t xml:space="preserve">Видатки на заходи, передбачені місцевими програмами розвитку культури і мистецтва. </t>
  </si>
  <si>
    <t>Бібліотеки</t>
  </si>
  <si>
    <t>110202</t>
  </si>
  <si>
    <t>Музеї і виставки</t>
  </si>
  <si>
    <t>110502</t>
  </si>
  <si>
    <t xml:space="preserve">Інші культурно-освітні заходи та заклади </t>
  </si>
  <si>
    <t>Вищі  заклади освіти І та ІІ рівнів акредитації</t>
  </si>
  <si>
    <t>110300</t>
  </si>
  <si>
    <t>120201</t>
  </si>
  <si>
    <t>250911</t>
  </si>
  <si>
    <t>250912</t>
  </si>
  <si>
    <t>Повернення коштів, наданих для кредитування індивідуальних сільських забудовників</t>
  </si>
  <si>
    <t>Фізична культура і спорт </t>
  </si>
  <si>
    <t>Будівництво </t>
  </si>
  <si>
    <t>Транспорт, дорожнє господарство, зв'язок, телекомунікації та інформатика </t>
  </si>
  <si>
    <t>Інші послуги, пов'язані з економічною діяльністю </t>
  </si>
  <si>
    <t>Охорона навколишнього природного середовища та ядерна безпека </t>
  </si>
  <si>
    <t>Запобігання та ліквідація надзвичайних ситуацій та наслідків стихійного лиха </t>
  </si>
  <si>
    <t>Цільові фонди </t>
  </si>
  <si>
    <t>Видатки, не віднесені до основних груп </t>
  </si>
  <si>
    <t xml:space="preserve">Видатки на проведення робіт, пов'язаних із будівництвом, реконструкцією, ремонтом та утриманням автомобільних доріг </t>
  </si>
  <si>
    <t xml:space="preserve">Утилізація відходів </t>
  </si>
  <si>
    <t xml:space="preserve">Додаткова дотація з державного бюджету на вирівнювання фінансової забезпеченості місцевих бюджетів </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</si>
  <si>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</si>
  <si>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1412090</t>
  </si>
  <si>
    <t>1412100</t>
  </si>
  <si>
    <t xml:space="preserve">в т.ч. видатки за рахунок коштів субвенції з Держбюджету на придбання медикаментів для забезпечення швидкої медичної допомоги </t>
  </si>
  <si>
    <t>в т.ч. видатки за рахунок коштів субвенції з Держбюджету на придбання витратних матеріалів для закладів охорони здоров'я та лікарських засобів для інгаляційної анестезії</t>
  </si>
  <si>
    <t>Здійснення фізкультурно-спортивної та реабілітаційної роботи серед інвалідів</t>
  </si>
  <si>
    <t>1115020</t>
  </si>
  <si>
    <t>Діяльність закладів фізичної культури і спорту</t>
  </si>
  <si>
    <t>1115030</t>
  </si>
  <si>
    <t>Фінансова підтримка фізкультурно-спортивного руху</t>
  </si>
  <si>
    <t>1115100</t>
  </si>
  <si>
    <t>2013110</t>
  </si>
  <si>
    <t>Цільова соціальна програма розвитку цивільного захисту Чернігівської області на 2016-2020 роки</t>
  </si>
  <si>
    <t>Програма покращення матеріально-технічного забезпечення військових частин, що дислокуються на території Чернігівської області, військовозобов'язаних, призваних за мобілізацією та добровольців, які беруть участь в антитерористичній операції, на 2016 рік</t>
  </si>
  <si>
    <t xml:space="preserve">на виконання доручень виборців депутатами обласної ради </t>
  </si>
  <si>
    <t>250383</t>
  </si>
  <si>
    <t xml:space="preserve">Надання загальної середньої освіти загальноосвітніми школами-інтернатами  для дітей-сиріт та дітей, позбавлених батьківського піклування </t>
  </si>
  <si>
    <t>1011080</t>
  </si>
  <si>
    <t>Надання загальної середньої освіти спеціальними загальноосвітніми школами-інтернатами, школами та іншими закладами освіти для дітей, які потребують корекції фізичного та (або) розумого розвитку</t>
  </si>
  <si>
    <t>1011090</t>
  </si>
  <si>
    <t>1011100</t>
  </si>
  <si>
    <t xml:space="preserve">Надання позашкільної освіти позашкільними закладами освіти, заходи із позашкільної роботи з дітьми </t>
  </si>
  <si>
    <t>1011110</t>
  </si>
  <si>
    <t>Підготовка робітничих кадрів закладми професійно-технічної освіти</t>
  </si>
  <si>
    <t>1011120</t>
  </si>
  <si>
    <t>1101140</t>
  </si>
  <si>
    <t>1011170</t>
  </si>
  <si>
    <t>Методичне забезпечення діяльності навчальних закладів та інші заходи в галузі освіти</t>
  </si>
  <si>
    <t>1011210</t>
  </si>
  <si>
    <t>Утримання інших закладів освіти</t>
  </si>
  <si>
    <t>1011230</t>
  </si>
  <si>
    <t>Інформатизація та комп"ютеризація навчальних закладів</t>
  </si>
  <si>
    <t>0310000</t>
  </si>
  <si>
    <t>1010000</t>
  </si>
  <si>
    <t>Інші видатки на соціальнимй захист населення</t>
  </si>
  <si>
    <t>Встановлення телефонів інвалідім I та II груп</t>
  </si>
  <si>
    <t>01</t>
  </si>
  <si>
    <t>03</t>
  </si>
  <si>
    <t>10</t>
  </si>
  <si>
    <t>14</t>
  </si>
  <si>
    <t>15</t>
  </si>
  <si>
    <t>11</t>
  </si>
  <si>
    <t>20</t>
  </si>
  <si>
    <t>67</t>
  </si>
  <si>
    <t>76</t>
  </si>
  <si>
    <t>73</t>
  </si>
  <si>
    <t>53</t>
  </si>
  <si>
    <t>47</t>
  </si>
  <si>
    <t>48</t>
  </si>
  <si>
    <t>24</t>
  </si>
  <si>
    <t>Збереження природно-заповiдного фонду</t>
  </si>
  <si>
    <t>090700</t>
  </si>
  <si>
    <t>091209</t>
  </si>
  <si>
    <t>Капітальні вкладення</t>
  </si>
  <si>
    <t>150202</t>
  </si>
  <si>
    <t>150203</t>
  </si>
  <si>
    <t>Періодичні видання (газети, журнали)</t>
  </si>
  <si>
    <t>Охорона і раціональне використання земель</t>
  </si>
  <si>
    <t>Надання державного пiльгового кредиту iндивiдуальним сiльським забудовникам</t>
  </si>
  <si>
    <t>Департамент фінансів Чернігівської обласної державної адміністрації (в частині міжбюджетних трансфертів, резервного фонду)</t>
  </si>
  <si>
    <t>Департамент економічного розвитку Чернігівської обласної державної адміністрації</t>
  </si>
  <si>
    <t>Департамент агропромислового розвитку Чернігівської обласної державної адміністрації</t>
  </si>
  <si>
    <t>Управління капітального будівництва Чернігівської обласної державної адміністрації</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</si>
  <si>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</si>
  <si>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Служби технічного нагляду за будівництвом та капітальним ремонтом</t>
  </si>
  <si>
    <t>1411120</t>
  </si>
  <si>
    <t>1411150</t>
  </si>
  <si>
    <t>1414060</t>
  </si>
  <si>
    <t>2010000</t>
  </si>
  <si>
    <t>1110000</t>
  </si>
  <si>
    <t>2410000</t>
  </si>
  <si>
    <t>2414020</t>
  </si>
  <si>
    <t>2414030</t>
  </si>
  <si>
    <t>2414040</t>
  </si>
  <si>
    <t>2414060</t>
  </si>
  <si>
    <t>2414070</t>
  </si>
  <si>
    <t>2414110</t>
  </si>
  <si>
    <t>2414120</t>
  </si>
  <si>
    <t>Зоопарк</t>
  </si>
  <si>
    <t>200200</t>
  </si>
  <si>
    <t>170703</t>
  </si>
  <si>
    <t xml:space="preserve">Інші заходи, пов’язані з економічною діяльністю </t>
  </si>
  <si>
    <t xml:space="preserve">Разом видатків   </t>
  </si>
  <si>
    <t>100000</t>
  </si>
  <si>
    <t>110000</t>
  </si>
  <si>
    <t>120000</t>
  </si>
  <si>
    <t>130000</t>
  </si>
  <si>
    <t>150000</t>
  </si>
  <si>
    <t>160000</t>
  </si>
  <si>
    <t>170000</t>
  </si>
  <si>
    <t>180000</t>
  </si>
  <si>
    <t>200000</t>
  </si>
  <si>
    <t>210000</t>
  </si>
  <si>
    <t>240000</t>
  </si>
  <si>
    <t>250000</t>
  </si>
  <si>
    <t>250300</t>
  </si>
  <si>
    <t>4000000</t>
  </si>
  <si>
    <t>4700000</t>
  </si>
  <si>
    <t>4800000</t>
  </si>
  <si>
    <t>5300000</t>
  </si>
  <si>
    <t>6700000</t>
  </si>
  <si>
    <t>7600000</t>
  </si>
  <si>
    <t>Контроль з Дод2</t>
  </si>
  <si>
    <t>Баланс</t>
  </si>
  <si>
    <t>7618805</t>
  </si>
  <si>
    <t>7618807</t>
  </si>
  <si>
    <t>250380</t>
  </si>
  <si>
    <t>Програма охорони навколишнього природного середовища Чернігівської області на 2014-2020 роки</t>
  </si>
  <si>
    <t>Охорона навколишнього природного середовища</t>
  </si>
  <si>
    <t>0500</t>
  </si>
  <si>
    <t>1513111</t>
  </si>
  <si>
    <t>1513130</t>
  </si>
  <si>
    <t>1513131</t>
  </si>
  <si>
    <t>1513132</t>
  </si>
  <si>
    <t>1513500</t>
  </si>
  <si>
    <t>Капітальні вкладення </t>
  </si>
  <si>
    <t>Цільова програма  проведення археологічних досліджень в Чернігівській області на 2013-2020 роки</t>
  </si>
  <si>
    <t>Додаток 3-2 до рішення двадцять третьої сесії обласної ради  "Про обласний бюджет на 2015 рік" від 23 січня 2015 року</t>
  </si>
  <si>
    <t>0830</t>
  </si>
  <si>
    <t xml:space="preserve">Освітня субвенція </t>
  </si>
  <si>
    <t>0922</t>
  </si>
  <si>
    <t>0960</t>
  </si>
  <si>
    <t>0930</t>
  </si>
  <si>
    <t>0941</t>
  </si>
  <si>
    <t>0950</t>
  </si>
  <si>
    <t>0990</t>
  </si>
  <si>
    <t>0810</t>
  </si>
  <si>
    <t>Спецiалiзованi лiкарнi та iншi спецiалiзованi заклади (видатки за рахунок субвенції з Черкаського обласного бюджету на утримання об’єктів спільного користування)</t>
  </si>
  <si>
    <t>Інші заходи, пов’язані з економічною діяльністю  в т.ч.:</t>
  </si>
  <si>
    <t>7317501</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</si>
  <si>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</si>
  <si>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Інші видатки </t>
  </si>
  <si>
    <t>210105</t>
  </si>
  <si>
    <t xml:space="preserve">Центри "Спорт для всіх" та заходи з фізичної культури </t>
  </si>
  <si>
    <t xml:space="preserve">Розробка схем та проектних рішень масового застосування </t>
  </si>
  <si>
    <t>08</t>
  </si>
  <si>
    <t>0810000</t>
  </si>
  <si>
    <t>0800000</t>
  </si>
  <si>
    <t>7618806</t>
  </si>
  <si>
    <t>Центри соціальної реабілітації дітей - інвалідів</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</si>
  <si>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</si>
  <si>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Код ТКВК</t>
  </si>
  <si>
    <t>Назва коду ТКВК</t>
  </si>
  <si>
    <t>Код ТПКВКМБ / </t>
  </si>
  <si>
    <t>Назва коду ТПКВКМБ/ТКВКБМС</t>
  </si>
  <si>
    <t>КФК</t>
  </si>
  <si>
    <t>ТКВКБМС</t>
  </si>
  <si>
    <t>Державне управління</t>
  </si>
  <si>
    <t>Апарат Верховної Ради Автономної Республіки Крим</t>
  </si>
  <si>
    <t>0120</t>
  </si>
  <si>
    <t>Організаційне, інформаційно-аналітичне та матеріально-технічне забезпечення діяльності Верховної Ради Автономної Республіки Крим</t>
  </si>
  <si>
    <t>Забезпечення діяльності депутатів Автономної Республіки Крим</t>
  </si>
  <si>
    <t>0130</t>
  </si>
  <si>
    <t>Апарат Рахункової палати Верховної Ради Автономної Республіки Крим</t>
  </si>
  <si>
    <t>0140</t>
  </si>
  <si>
    <t>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</si>
  <si>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0112</t>
  </si>
  <si>
    <t>Апарат Ради міністрів Автономної Республіки Крим та її місцевих органів</t>
  </si>
  <si>
    <t>0150</t>
  </si>
  <si>
    <t>Організаційне, інформаційно-аналітичне та матеріально-технічне забезпечення діяльності Ради міністрів Автономної Республіки Крим</t>
  </si>
  <si>
    <t>Керівництво і управління у відповідній сфері в Автономній Республіці Крим</t>
  </si>
  <si>
    <t>Органи місцевого самоврядування</t>
  </si>
  <si>
    <t>Керівництво і управління у відповідній сфері у містах республіканського Автономної Республіки Крим та обласного значення</t>
  </si>
  <si>
    <t>Органи виконавчої влади в м. Києві</t>
  </si>
  <si>
    <t>0190</t>
  </si>
  <si>
    <t>Керівництво і управління у відповідній сфері у місті Києві</t>
  </si>
  <si>
    <t>Освіта</t>
  </si>
  <si>
    <t>1000</t>
  </si>
  <si>
    <t>Дошкільні заклади освіти</t>
  </si>
  <si>
    <t>Дошкільна освiта</t>
  </si>
  <si>
    <t>0910</t>
  </si>
  <si>
    <t>Загальноосвітні школи (в т. ч. школа-дитячий садок, інтернат при школі), спеціалізовані школи, ліцеї, гімназії, колегіуми</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</si>
  <si>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</si>
  <si>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0921</t>
  </si>
  <si>
    <t>Вечірні (змінні) школи</t>
  </si>
  <si>
    <t>Надання загальної середньої освіти вечiрнiми (змінними) школами</t>
  </si>
  <si>
    <t>Надання загальної середньої освіти загальноосвiтнiми школами-iнтернатами, загальноосвітніми санаторними школами-інтернатами</t>
  </si>
  <si>
    <t>Загальноосвітні школи-інтернати для дітей-сиріт та дітей, які залишилися без піклування батьків</t>
  </si>
  <si>
    <t>1050</t>
  </si>
  <si>
    <t>Надання загальної середньої освіти загальноосвітніми школами-інтернатами для дітей-сиріт і дітей, позбавлених батьківського піклування</t>
  </si>
  <si>
    <t>Дитячі будинки (в т. ч. сімейного типу, прийомні сім'ї)</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</si>
  <si>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</si>
  <si>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</si>
  <si>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</si>
  <si>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</si>
  <si>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</si>
  <si>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Позашкільні заклади освіти, заходи із позашкільної роботи з дітьми</t>
  </si>
  <si>
    <t>Надання позашкільної освіти позашкільними закладами освіти, заходи із позашкільної роботи з дітьми</t>
  </si>
  <si>
    <t>1100</t>
  </si>
  <si>
    <t>Підготовка робітничих кадрів закладами професійно-технічної освіти</t>
  </si>
  <si>
    <t>Професійно-технічні училища соціальної реабілітації</t>
  </si>
  <si>
    <t>1110</t>
  </si>
  <si>
    <t>Підготовка кадрів професійно-технічними училищами соціальної реабілітації</t>
  </si>
  <si>
    <t>Вищі заклади освіти I та II рівнів акредитації</t>
  </si>
  <si>
    <t>1120</t>
  </si>
  <si>
    <t>Підготовка кадрів вищими навчальними закладами І і ІІ рівнів акредитації</t>
  </si>
  <si>
    <t>Вищі заклади освіти III та IV рівнів акредитації</t>
  </si>
  <si>
    <t>1130</t>
  </si>
  <si>
    <t>Підготовка кадрів вищими навчальними закладами ІІІ і ІV рівнів акредитації</t>
  </si>
  <si>
    <t>0942</t>
  </si>
  <si>
    <t>Заклади післядипломної освіти III - IV рівнів акредитації (академії, інститути, центри підвищення кваліфікації, перепідготовки, вдосконалення)</t>
  </si>
  <si>
    <t>1140</t>
  </si>
  <si>
    <t>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t>
  </si>
  <si>
    <t>1150</t>
  </si>
  <si>
    <t>Підвищення кваліфікації, перепідготовка кадрів іншими закладами післядипломної освіти</t>
  </si>
  <si>
    <t>Придбання підручників</t>
  </si>
  <si>
    <t>1160</t>
  </si>
  <si>
    <t>Придбання, доставка та зберігання підручників і посібників</t>
  </si>
  <si>
    <t>0970</t>
  </si>
  <si>
    <t>1170</t>
  </si>
  <si>
    <t>Служби технічного нагляду за будівництвом і капітальним ремонтом</t>
  </si>
  <si>
    <t>1180</t>
  </si>
  <si>
    <t>Здійснення технічного нагляду за будівництвом і капітальним ремонтом та іншими окремими господарськими функціями</t>
  </si>
  <si>
    <t>Централізовані бухгалтерії обласних, міських, районних відділів освіти</t>
  </si>
  <si>
    <t>1190</t>
  </si>
  <si>
    <t>Централізоване ведення бухгалтерського обліку</t>
  </si>
  <si>
    <t>Групи централізованого господарського обслуговування</t>
  </si>
  <si>
    <t>1200</t>
  </si>
  <si>
    <t>Здійснення  централізованого господарського обслуговування</t>
  </si>
  <si>
    <t>1210</t>
  </si>
  <si>
    <t>1220*</t>
  </si>
  <si>
    <t>Допомога дітям-сиротам та дітям, позбавленим батьківського піклування, яким виповнюється 18 років</t>
  </si>
  <si>
    <t>1230</t>
  </si>
  <si>
    <t>Надання допомоги дітям-сиротам та дітям, позбавленим батьківського піклування, яким виповнюється 18 років</t>
  </si>
  <si>
    <t>Охорона здоров'я</t>
  </si>
  <si>
    <t>2000</t>
  </si>
  <si>
    <t>Охорона здоров’я</t>
  </si>
  <si>
    <t>2010</t>
  </si>
  <si>
    <t>Багатопрофільна стаціонарна медична допомога населенню</t>
  </si>
  <si>
    <t>Територіальні медичні об'єднання</t>
  </si>
  <si>
    <t>2020</t>
  </si>
  <si>
    <t>Інші заходи по охороні здоров'я (видатки за рахунок коштів  медичної субвенції з Держбюджету)</t>
  </si>
  <si>
    <t>Спеціалізована стаціонарна медична допомога населенню (видатки за рахунок коштів  медичної субвенції з Держбюджету)</t>
  </si>
  <si>
    <t>Санаторне лікування хворих на туберкульоз (видатки за рахунок коштів  медичної субвенції з Держбюджету)</t>
  </si>
  <si>
    <t>Санаторне лікування дітей та підлітків із соматичними захворюваннями (крім туберкульозу) (видатки за рахунок коштів  медичної субвенції з Держбюджету)</t>
  </si>
  <si>
    <t>Медико-соціальний захист дітей-сиріт і дітей, позбавлених батьківського піклування (видатки за рахунок коштів  медичної субвенції з Держбюджету)</t>
  </si>
  <si>
    <t>Створення банків крові та її компонентів (видатки за рахунок коштів  медичної субвенції з Держбюджету)</t>
  </si>
  <si>
    <t>Надання екстреної та швидкої медичної допомоги населенню (видатки за рахунок коштів  медичної субвенції з Держбюджету)</t>
  </si>
  <si>
    <t>Спеціалізована амбулаторно-поліклінічна допомога населенню (видатки за рахунок коштів  медичної субвенції з Держбюджету)</t>
  </si>
  <si>
    <t>Надання стоматологічної допомоги населенню (видатки за рахунок коштів  медичної субвенції з Держбюджету)</t>
  </si>
  <si>
    <t>Проведення належної медико-соціальної експертизи (МСЕК) (видатки за рахунок коштів  медичної субвенції з Держбюджету)</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</si>
  <si>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 (видатки за рахунок коштів  медичної субвенції з Держбюджету)</t>
  </si>
  <si>
    <t>Надання загальної середньої освіти загальноосвiтнiми школами-iнтернатами, загальноосвітніми санаторними школами-інтернатами (видатки за рахунок коштів  освітньої субвенції)</t>
  </si>
  <si>
    <t>Надання загальної середньої освіти загальноосвітніми школами-інтернатами для дітей-сиріт і дітей, позбавлених батьківського піклування (видатки за рахунок коштів освітньої субвенції)</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</si>
  <si>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(видатки за рахунок коштів освітньої субвенції)</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</si>
  <si>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 (видатки за рахунок коштів освітньої субвенції)</t>
  </si>
  <si>
    <t>В тому числі:
Надання загальної середньої освіти загальноосвiтнiми школами-iнтернатами, загальноосвітніми санаторними школами-інтернатами</t>
  </si>
  <si>
    <t>В тому числі:
Надання загальної середньої освіти загальноосвітніми школами-інтернатами для дітей-сиріт і дітей, позбавлених батьківського піклування</t>
  </si>
  <si>
    <t>В тому числі:
Проведення місцевих виборів  (видатки за рахунок коштів субвенції з Держбюджету на проведення виборів депутатів місцевих рад та сільських, селищних, міських голів)</t>
  </si>
  <si>
    <t>В тому числі: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</si>
  <si>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В тому числі: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</si>
  <si>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В тому числі:
Багатопрофільна стаціонарна медична допомога населенню</t>
  </si>
  <si>
    <t>В тому числі:
Спеціалізована стаціонарна медична допомога населенню</t>
  </si>
  <si>
    <t>В тому числі:
Санаторне лікування хворих на туберкульоз</t>
  </si>
  <si>
    <t>В тому числі:
Санаторне лікування дітей та підлітків із соматичними захворюваннями (крім туберкульозу)</t>
  </si>
  <si>
    <t>В тому числі:
Медико-соціальний захист дітей-сиріт і дітей, позбавлених батьківського піклування</t>
  </si>
  <si>
    <t>В тому числі:
Створення банків крові та її компонентів</t>
  </si>
  <si>
    <t>В тому числі:
Надання екстреної та швидкої медичної допомоги населенню</t>
  </si>
  <si>
    <t>В тому числі:
Спеціалізована амбулаторно-поліклінічна допомога населенню</t>
  </si>
  <si>
    <t>В тому числі:
Надання стоматологічної допомоги населенню</t>
  </si>
  <si>
    <t>В тому числі:
Проведення належної медико-соціальної експертизи (МСЕК)</t>
  </si>
  <si>
    <t>В тому числі:
Інші заходи в галузі охорони здоров’я</t>
  </si>
  <si>
    <t>В тому числі: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</si>
  <si>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 тому числі:
Реалізація інвестиційних проектів</t>
  </si>
  <si>
    <t>У тому числі:
Реалізація інвестиційних проектів</t>
  </si>
  <si>
    <t>Розподіл видатків обласного бюджету Чернігівської області на 2017 рік</t>
  </si>
  <si>
    <t>1516310</t>
  </si>
  <si>
    <t>4719130</t>
  </si>
  <si>
    <t>в т.ч. видатки за рахунок субвенції з державного бюджету н</t>
  </si>
  <si>
    <t>6717830</t>
  </si>
  <si>
    <t>Організація захисту населення і територій від надзвичайних ситуацій техногенного та природного характеру </t>
  </si>
  <si>
    <t>Проведення навчально-тренувальних зборів та змагань (які проводяться громадськими організаціями фізкультурно-спортивної спрямованості)</t>
  </si>
  <si>
    <t>0318600</t>
  </si>
  <si>
    <t>0817210</t>
  </si>
  <si>
    <t>Підтримка засобів масової інформації</t>
  </si>
  <si>
    <t>0817212</t>
  </si>
  <si>
    <t>0817213</t>
  </si>
  <si>
    <t>0818601</t>
  </si>
  <si>
    <t>1011220</t>
  </si>
  <si>
    <t>Придбання шкільних автобусів для перевезення дітей, що проживають у сільській місцевості</t>
  </si>
  <si>
    <t>1015010</t>
  </si>
  <si>
    <t>Проведення спортивної роботи в регіоні</t>
  </si>
  <si>
    <t>1111100</t>
  </si>
  <si>
    <t>Заклади і заходи з питань дітей та їх соціального захисту</t>
  </si>
  <si>
    <t>1113130</t>
  </si>
  <si>
    <t xml:space="preserve">Обласна програма підтримки індивідуального житлового будівництва на селі „Власний дім” на 2016-2020 роки </t>
  </si>
  <si>
    <t xml:space="preserve"> Програми паспортизації об’єктів культурної спадщини містобудування та архітектури, садово-паркового мистецтва Чернігівської області на 2013-2020 роки</t>
  </si>
  <si>
    <t>в т.ч. видатки за рахунок коштів субвенції з Держбюджету на часткове відшкодування вартості лікарських засобів для лікування осіб з гіпертонічною хворобою</t>
  </si>
  <si>
    <t>1412200</t>
  </si>
  <si>
    <t xml:space="preserve">Підготовка кадрів вищими навчальними закладами І і ІІ рівнів акредитації </t>
  </si>
  <si>
    <t xml:space="preserve">Підвищення кваліфікації, перепідготовка кадрів іншими закладами післядипломної освіти </t>
  </si>
  <si>
    <t>Бібліотека</t>
  </si>
  <si>
    <t>2013111</t>
  </si>
  <si>
    <t>2013112</t>
  </si>
  <si>
    <t>Додаткова дотація  з державного бюджету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</si>
  <si>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250203</t>
  </si>
  <si>
    <t>0160</t>
  </si>
  <si>
    <t>Житлове будівництво та придбання житла для окремих категорій населення</t>
  </si>
  <si>
    <t>150118</t>
  </si>
  <si>
    <t>програма розвитку виставково-ярмаркової діяльності в Чернігівській області на 2012-2015 роки</t>
  </si>
  <si>
    <t>7317502</t>
  </si>
  <si>
    <t xml:space="preserve"> Сприяння розвитку інститутів громадянського суспільства</t>
  </si>
  <si>
    <t>Утримання центрів соціальних служб для сім'ї, дітей та молоді</t>
  </si>
  <si>
    <t>Надання державного пільгового кредиту індивідуальним сільським забудовникам</t>
  </si>
  <si>
    <t>160903</t>
  </si>
  <si>
    <t>Програми в галузі сiльського господарства, лiсового господарства, рибальства та мисливства</t>
  </si>
  <si>
    <t xml:space="preserve">Програма фінансової підтримки органічного виробництва на 2015-2020 роки в Чернігівській області </t>
  </si>
  <si>
    <r>
      <t>Інші послуги, пов'язані з економічною діяльністю</t>
    </r>
    <r>
      <rPr>
        <sz val="12"/>
        <color indexed="8"/>
        <rFont val="Times New Roman"/>
        <family val="1"/>
      </rPr>
      <t> </t>
    </r>
  </si>
  <si>
    <t>Фінансування енергозберігаючих заходів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</si>
  <si>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</si>
  <si>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на поховання учасників бойових дій та інвалідів війни </t>
  </si>
  <si>
    <t>Охорона і раціональне використання природних ресурсів</t>
  </si>
  <si>
    <t>Підтримка малого і середнього підприємництва</t>
  </si>
  <si>
    <t>7618220</t>
  </si>
  <si>
    <t>7618300</t>
  </si>
  <si>
    <t>7618320</t>
  </si>
  <si>
    <t>7618330</t>
  </si>
  <si>
    <t>7618340</t>
  </si>
  <si>
    <t>7618350</t>
  </si>
  <si>
    <t>Перелік місцевих (регіональних) програм, які фінансуватимуться за рахунок коштів  обласного бюджету Чернігівської області в 2016 році</t>
  </si>
  <si>
    <t xml:space="preserve">в т.ч. за рахунок субвенції з державного бюджту на будівництво, реконструкцію, ремонт та утримання вулиціь і доріг комунальної власності у населених пунктах </t>
  </si>
  <si>
    <t>150122</t>
  </si>
  <si>
    <t>Інвестиційні проекти</t>
  </si>
  <si>
    <t>Департамент культури і туризму, національностей та релігій Чернігівської обласної державної адміністрації</t>
  </si>
  <si>
    <t>Департамент соціального захисту населення Чернігівської обласної державної адміністрації</t>
  </si>
  <si>
    <t xml:space="preserve">Чернігівська обласна державна адміністрація </t>
  </si>
  <si>
    <t>Чернігівська обласна рада (виконавчий апарат)</t>
  </si>
  <si>
    <t>Чернігівська обласна державна адмiнiстрацiя</t>
  </si>
  <si>
    <t>Департамент інформаційної дiяльностi та комунiкацiй з громадськiстю Чернiгiвської обласної державної адмiнiстрацiї</t>
  </si>
  <si>
    <t>210105
210106</t>
  </si>
  <si>
    <t>0320
0220</t>
  </si>
  <si>
    <t>Видатки на запобігання та ліквідацію надзвичайних ситуацій та наслідків стихійного лиха
Заходи у сфері захисту населення і територій від надзвичайних ситуацій техногенного та природного характеру </t>
  </si>
  <si>
    <t>7618530</t>
  </si>
  <si>
    <t>Підготовка кадрів вищими навчальними закладами  І і ІІ рівнів акредитації</t>
  </si>
  <si>
    <t>Підвищення кваліфікаії, перепідготовка кадрів закладами післядипломної освіти ІІІ і ІV рівнів акредитації (академіями, інститутами, центрами підвищення кваліфікації)</t>
  </si>
  <si>
    <t>1015022</t>
  </si>
  <si>
    <t>Утримання та навчально-тренувальна робота комунальних дитячо-юнацьких спортивних шкiл</t>
  </si>
  <si>
    <t>Центри соціальних служб для сім'ї, дітей та молоді</t>
  </si>
  <si>
    <t>1113140</t>
  </si>
  <si>
    <t>Заходи державної політики з питань молоді</t>
  </si>
  <si>
    <t>1113133</t>
  </si>
  <si>
    <t>Заходи державної політики із забезпечення рівних прав та можливостей жінок та чоловіків</t>
  </si>
  <si>
    <t>1113134</t>
  </si>
  <si>
    <t>1113160</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</si>
  <si>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</si>
  <si>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3032</t>
  </si>
  <si>
    <t>з них:
 видатки за рахунок коштів, що передаються із загального фонду до бюджету розвитку (спеціального фонду)</t>
  </si>
  <si>
    <t>Додаток 4 до рішення двадцять третьої сесії обласної ради  «Про обласний бюджет на 2015 рік» від 23 січня 2015 року</t>
  </si>
  <si>
    <t xml:space="preserve">Проведення навчально-тренувальних зборів і змагань з неолімпійських видів спорту </t>
  </si>
  <si>
    <t xml:space="preserve">Забезпечення підготовки спортсменів вищих категорій школами вищої спортивної майстерності </t>
  </si>
  <si>
    <t>Підвищення кваліфікації, перепідготовка кадрів закладами післядипломної освіти ІІІ і ІV рівнів акредитації</t>
  </si>
  <si>
    <t>Підтримка книговидання</t>
  </si>
  <si>
    <t>1011040</t>
  </si>
  <si>
    <t>Надання загальної середньої освіти загальноосвітніми школами-інтернатами, загальноосвітніми санаторними школами-інтернатами</t>
  </si>
  <si>
    <t>1011050</t>
  </si>
  <si>
    <t>Регіональна цільова Програма розвитку сімейних форм виховання дітей-сиріт, дітей, позбавлених батьківського піклування, подолання дитячої безпритульності та бездоглядності на 2011-2016 роки</t>
  </si>
  <si>
    <t>070301</t>
  </si>
  <si>
    <t>Загальноосвітні школи-інтернати, загальноосвітні санаторні школи-інтернати</t>
  </si>
  <si>
    <t>070302</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</si>
  <si>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</si>
  <si>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інвалідім I і II груп</t>
  </si>
  <si>
    <t>Відзначення державних та професійних свят, ювілейних дат, заохочення за заслуги перед Чернігівською областю, здійснення представницьких та інших заходів на 2012 - 2017 роки</t>
  </si>
  <si>
    <t xml:space="preserve">Організація рятування на водах </t>
  </si>
  <si>
    <t>Інші субвенції</t>
  </si>
  <si>
    <t>регіональна цільова програма розвитку зовнішньоекономічної діяльності на 2011-2015 роки</t>
  </si>
  <si>
    <t>7317503</t>
  </si>
  <si>
    <t xml:space="preserve">програма інвестиційного розвитку Чернігівської області на 2011-2015 роки </t>
  </si>
  <si>
    <t>7317504</t>
  </si>
  <si>
    <t>в т.ч. за рахунок субвенції з державного бюджету на здійснення заходів щодо соціально-економічного розвитку окремих територій</t>
  </si>
  <si>
    <t>Iншi послуги, пов'язанi з економiчною дiяльнiстю</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</si>
  <si>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</si>
  <si>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Засоби масової iнформацiї</t>
  </si>
  <si>
    <t>Перiодичнi видання (газети та журнали)</t>
  </si>
  <si>
    <t>Будiвництво</t>
  </si>
  <si>
    <t>Капiтальнi вкладення</t>
  </si>
  <si>
    <t>Сiльське і лiсове господарство, рибне господарство та мисливство</t>
  </si>
  <si>
    <t>Програми і заходи центрів соціальних служб для сім'ї, дітей та молоді</t>
  </si>
  <si>
    <t>080209</t>
  </si>
  <si>
    <t>Обласна Програма підтримки розвитку інформаційної та видавничої сфери Чернігівщини на 2016-2020 роки</t>
  </si>
  <si>
    <t>Обласна Програма сприяння розвитку інститутів громадянського суспільства на 2016-2020 роки "Чернігівська громада"</t>
  </si>
  <si>
    <t>Культура і мистецтво </t>
  </si>
  <si>
    <t>Утримання центрів з інвалідного спорту і реабілітаційних шкіл</t>
  </si>
  <si>
    <t>Станції швидкої та невідкладної медичної допомоги</t>
  </si>
  <si>
    <t>Обласна цільова програма розвитку туризму в Чернігівській області на 2013-2020 роки</t>
  </si>
  <si>
    <t>1118098</t>
  </si>
  <si>
    <t>4716410</t>
  </si>
  <si>
    <t>4716650</t>
  </si>
  <si>
    <t>4719120</t>
  </si>
  <si>
    <t>Утримання та розвиток інфраструктури доріг</t>
  </si>
  <si>
    <t>4816430</t>
  </si>
  <si>
    <t>4816422</t>
  </si>
  <si>
    <t>5317612</t>
  </si>
  <si>
    <t>6717810</t>
  </si>
  <si>
    <t>6717820</t>
  </si>
  <si>
    <t>7317440</t>
  </si>
  <si>
    <t xml:space="preserve">Програма відзначення державних та професійних свят, ювілейних дат, заохочення за заслуги перед Чернігівською областю, здійснення представницьких та інших заходів на 2012 - 2017 роки </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</si>
  <si>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</si>
  <si>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250404</t>
  </si>
  <si>
    <t>150101</t>
  </si>
  <si>
    <t>Операційні видатки - паспортизація, інвентаризація пам'яток архітектури, премії в галузі архітектури</t>
  </si>
  <si>
    <t xml:space="preserve"> 240602
240603 </t>
  </si>
  <si>
    <t>180409</t>
  </si>
  <si>
    <t>Департамент інформаційної діяльності та комунікацій з громадськістю Чернігівської обласної державної адміністрації</t>
  </si>
  <si>
    <t>Управління  освіти і науки Чернігівської обласної державної адміністрації</t>
  </si>
  <si>
    <t>Департамент сім'ї, молоді та спорту Чернігівської обласної державної адміністрації</t>
  </si>
  <si>
    <t>Управління охорони здоров'я Чернігівської обласної державної адміністрації</t>
  </si>
  <si>
    <t>Служба у справах дітей Чернігівської обласної державної адміністрації</t>
  </si>
  <si>
    <t>210106</t>
  </si>
  <si>
    <t>Заходи у сфері захисту населення і територій від надзвичайних ситуацій техногенного та природного характеру </t>
  </si>
  <si>
    <t xml:space="preserve">на фінансування заходів програми "Місцевий розвиток, орієнтований на громаду - II фаза" у Чернігівській області </t>
  </si>
  <si>
    <t>Здійснення соціальної роботи з вразливими категоріями населення</t>
  </si>
  <si>
    <t>1113500</t>
  </si>
  <si>
    <t>1115010</t>
  </si>
  <si>
    <t>1115040</t>
  </si>
  <si>
    <t>Без трансфертів</t>
  </si>
  <si>
    <t>900202</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</si>
  <si>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</si>
  <si>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070401</t>
  </si>
  <si>
    <t>Позашкільні заклади освіти</t>
  </si>
  <si>
    <t>070601</t>
  </si>
  <si>
    <t>Вищі заклади освіти І та ІІ рівнів акредитації</t>
  </si>
  <si>
    <t>Заклади післядипломної освіти ІІІ-ІV рівнів акредитації</t>
  </si>
  <si>
    <t>070802</t>
  </si>
  <si>
    <t>070806</t>
  </si>
  <si>
    <t>Інші заклади освіти</t>
  </si>
  <si>
    <t>070807</t>
  </si>
  <si>
    <t>Інші освітні програми</t>
  </si>
  <si>
    <t>130107</t>
  </si>
  <si>
    <t>080101</t>
  </si>
  <si>
    <t>Зміни до додатку 5 до рішення обласної ради від 23 січня 2015 року «Про обласний бюджет на 2015 рік»
«Повернення кредитів до обласного  бюджету та надання кредитів з обласного бюджету  Чернігівської області  на 2015 рік»</t>
  </si>
  <si>
    <t>110202
110502</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</si>
  <si>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</si>
  <si>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110102</t>
  </si>
  <si>
    <t>Театри</t>
  </si>
  <si>
    <t>Філармонії, музичні колективи і ансамблі</t>
  </si>
  <si>
    <t>Інші мистецькі заходи управління культури</t>
  </si>
  <si>
    <t>110104</t>
  </si>
  <si>
    <t>на виплату матеріальної допомоги родинам полеглих цивільних учасників збройних конфліктів під час мирних акцій протесту в Україні впродовж листопада 2013- лютого 2014 року</t>
  </si>
  <si>
    <t>Стабілізаційна дотація</t>
  </si>
  <si>
    <r>
      <t>Найменування
згідно з типовою відомчою/типовою програмною</t>
    </r>
    <r>
      <rPr>
        <b/>
        <sz val="11"/>
        <rFont val="Times New Roman"/>
        <family val="1"/>
      </rPr>
      <t>/тимчасовою класифікацією видатків та кредитування місцевого бюджету</t>
    </r>
  </si>
  <si>
    <t>60</t>
  </si>
  <si>
    <t>Утримання апарату управління громадських фізкультурно-спортивних організацій</t>
  </si>
  <si>
    <t>Збереження природно-заповідного фонду </t>
  </si>
  <si>
    <t>Управління з питань надзвичайних ситуацій та у справах захисту населення від  наслідків Чорнобильської катастрофи Чернігівської  обласної державної адміністрації</t>
  </si>
  <si>
    <t>Департамент житлово-комунального господарства Чернігівської обласної державної адміністрації</t>
  </si>
  <si>
    <t xml:space="preserve">Багатопрофільна стаціонарна медична допомога населенню </t>
  </si>
  <si>
    <t xml:space="preserve">Спеціалізована стаціонарна медична допомога населенню </t>
  </si>
  <si>
    <t xml:space="preserve">Санаторне лікування хворих на туберкульоз </t>
  </si>
  <si>
    <t xml:space="preserve">Санаторне лікування дітей та підлітків із соматичними захворюваннями (крім туберкульозу) </t>
  </si>
  <si>
    <t>Департамент сім'ї, молоді та спорту облдержадміністрації</t>
  </si>
  <si>
    <t>Повернення коштів, наданих для кредитування громадян на будівництво (реконструкцію) та придбання житла</t>
  </si>
  <si>
    <t>Департамент економічного розвитку облдержадміністрації</t>
  </si>
  <si>
    <t xml:space="preserve">КПКВК
місцевих бюджетів (7 знаків групування:  за ГРК, відповід. вик., програма/ підпрограма)
</t>
  </si>
  <si>
    <t>Код типової відомчої класифікації видатків</t>
  </si>
  <si>
    <t>1118103</t>
  </si>
  <si>
    <t>1118104</t>
  </si>
  <si>
    <t xml:space="preserve">Програма передачі нетелей багатодітним сім’ям, які проживають у сільській місцевості Чернігівської області </t>
  </si>
  <si>
    <t>програма науково-технічного та інноваційного розвитку Чернігівської області на 2011-2015 роки</t>
  </si>
  <si>
    <t>250366</t>
  </si>
  <si>
    <t>0133</t>
  </si>
  <si>
    <t>Будинки дитини</t>
  </si>
  <si>
    <t>080208</t>
  </si>
  <si>
    <t>Резервний фонд</t>
  </si>
  <si>
    <t>Інші видатки</t>
  </si>
  <si>
    <t>оплата праці</t>
  </si>
  <si>
    <t xml:space="preserve">  за рахунок резервного фонду облбюджету на відшкодування збитків від африканської чуми</t>
  </si>
  <si>
    <t xml:space="preserve">  на виконання доручень виборців депутатами обласної ради</t>
  </si>
  <si>
    <t xml:space="preserve">  на поховання учасників бойових дій та інвалідів війни </t>
  </si>
  <si>
    <t>на проведення щорічного обласного конкурсу "Краща сільська, селищна, міська рада Чернігівщини"</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</si>
  <si>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</si>
  <si>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за рахунок залишку коштів медичної субвенції з державного бюджету місцевим бюджетам, що утворився на початок бюджетного періоду</t>
  </si>
  <si>
    <t>250315</t>
  </si>
  <si>
    <t>Інші додаткові дотації </t>
  </si>
  <si>
    <t xml:space="preserve"> на фінансування заходів програми передачі нетелей багатодітним сім'ям, які проживають у сільській місцевості Чернігівської області</t>
  </si>
  <si>
    <t xml:space="preserve">Надання стоматологічної допомоги населенню </t>
  </si>
  <si>
    <t>грн</t>
  </si>
  <si>
    <t>Державне управління </t>
  </si>
  <si>
    <t>Освіта </t>
  </si>
  <si>
    <t>Програми в галузі сільського господарства, лісового господарства, рибальства та мисливства</t>
  </si>
  <si>
    <t>180107</t>
  </si>
  <si>
    <t>Фiнансування енергозберiгаючих заходiв</t>
  </si>
  <si>
    <t>Розробка схем та проектних рішень масового застосування</t>
  </si>
  <si>
    <t>Житлове будівництво та придбання житла для окремих категорій населення (видатки за рахунок коштів субвенції з Держбюджету на будівництво (придбання) житла для сімей загиблих військовослужбовців, які брали участь в антитерористичній операції, а також для інвалідів І - ІІ групи з числа військовослужбовців, які брали участь у зазначеній операції, та потребують поліпшення житлових умов)</t>
  </si>
  <si>
    <t>Інвестиційні проекти (видатки за рахунок коштів субвенції з Держбюджету на здійснення заходів щодо соціально-економічного розвитку окремих територій)</t>
  </si>
  <si>
    <t>з них:
капітальні видатки за рахунок коштів, що передаються із загального фонду до бюджету розвитку (спеціального фонду)</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</si>
  <si>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</si>
  <si>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7618804</t>
  </si>
  <si>
    <t>250913
250908</t>
  </si>
  <si>
    <t>Регулювання цін на послуги метрополітену</t>
  </si>
  <si>
    <t>6631</t>
  </si>
  <si>
    <t>Регулювання цін на послуги міського електротранспорту</t>
  </si>
  <si>
    <t>6632</t>
  </si>
  <si>
    <t>Інші заходи у сфері електротранспорту</t>
  </si>
  <si>
    <t>0455</t>
  </si>
  <si>
    <t>Видатки на проведення робіт, пов'язаних із будівництвом, реконструкцією, ремонтом та утриманням автомобільних доріг</t>
  </si>
  <si>
    <t>6650</t>
  </si>
  <si>
    <t>6660</t>
  </si>
  <si>
    <t>Зв’язок, телекомунікації та інформатика</t>
  </si>
  <si>
    <t>Зв'язок</t>
  </si>
  <si>
    <t>6661</t>
  </si>
  <si>
    <t>Програми у сфері зв'язку</t>
  </si>
  <si>
    <t>0460</t>
  </si>
  <si>
    <t>Національна програма інформатизації</t>
  </si>
  <si>
    <t>6662</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</si>
  <si>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t>
  </si>
  <si>
    <t>6670</t>
  </si>
  <si>
    <t>Діяльність і послуги, не віднесені до інших категорій</t>
  </si>
  <si>
    <t>6700*</t>
  </si>
  <si>
    <t>Інші заходи у сфері автомобільного транспорту</t>
  </si>
  <si>
    <t>6800*</t>
  </si>
  <si>
    <t>Правоохоронна діяльність та забезпечення безпеки держави</t>
  </si>
  <si>
    <t>7000</t>
  </si>
  <si>
    <t>Місцева пожежна охорона</t>
  </si>
  <si>
    <t>7010</t>
  </si>
  <si>
    <t>Спеціальні монтажно-експлуатаційні підрозділи</t>
  </si>
  <si>
    <t>7020</t>
  </si>
  <si>
    <t>Спеціальні приймальники-розподільники</t>
  </si>
  <si>
    <t>7030</t>
  </si>
  <si>
    <t>0310</t>
  </si>
  <si>
    <t>Підрозділи дорожньо-патрульної служби та дорожнього нагляду</t>
  </si>
  <si>
    <t>7040</t>
  </si>
  <si>
    <t>Приймальники-розподільники для неповнолітніх</t>
  </si>
  <si>
    <t>7050</t>
  </si>
  <si>
    <t>Адресно-довідкові бюро</t>
  </si>
  <si>
    <t>7060</t>
  </si>
  <si>
    <t>Інші правоохоронні заходи і заклади</t>
  </si>
  <si>
    <t>7100*</t>
  </si>
  <si>
    <t>Засоби масової інформації</t>
  </si>
  <si>
    <t>7200</t>
  </si>
  <si>
    <t>7210</t>
  </si>
  <si>
    <t>Телебачення і радіомовлення</t>
  </si>
  <si>
    <t>7211</t>
  </si>
  <si>
    <t>Сприяння діяльності телебачення і радіомовлення</t>
  </si>
  <si>
    <t>Періодичні видання (газети та журнали)</t>
  </si>
  <si>
    <t>7212</t>
  </si>
  <si>
    <t>7213</t>
  </si>
  <si>
    <t>Інші засоби масової інформації</t>
  </si>
  <si>
    <t>7214</t>
  </si>
  <si>
    <t xml:space="preserve">Спецiалiзованi лiкарнi та iншi спецiалiзованi заклади </t>
  </si>
  <si>
    <t>1513110</t>
  </si>
  <si>
    <t>2000000</t>
  </si>
  <si>
    <t>2400000</t>
  </si>
  <si>
    <t>"Комплексна обласна програма підтримки сім'ї, забезпечення гендерної рівності та протидії торгівлі людьми на період до 2016 року" (допомога багатодітним сім'ям)</t>
  </si>
  <si>
    <t xml:space="preserve">Обласна програма розвитку малого і середнього підприємництва на 2015-2016 роки </t>
  </si>
  <si>
    <t>1090</t>
  </si>
  <si>
    <t>1030</t>
  </si>
  <si>
    <t>1010</t>
  </si>
  <si>
    <t>1020</t>
  </si>
  <si>
    <t>1040</t>
  </si>
  <si>
    <t>0821</t>
  </si>
  <si>
    <t>0822</t>
  </si>
  <si>
    <t>0829</t>
  </si>
  <si>
    <t>0823</t>
  </si>
  <si>
    <t>0111</t>
  </si>
  <si>
    <t>Програма інформатизації Чернігівської області на 2015-2017 роки</t>
  </si>
  <si>
    <t>0824</t>
  </si>
  <si>
    <t>Професійно-технічні заклади освіти</t>
  </si>
  <si>
    <t>7618808</t>
  </si>
  <si>
    <t>Спеціалізована стаціонарна медична допомога населенню (видатки за рахунок субвенції з Черкаського обласного бюджету на утримання об’єктів спільного користування)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</si>
  <si>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</si>
  <si>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Найменування коду тимчасової класифікації видатків та кредитування місцевих бюджетів</t>
  </si>
  <si>
    <t>1412010</t>
  </si>
  <si>
    <t>1412030</t>
  </si>
  <si>
    <t>1412060</t>
  </si>
  <si>
    <t>1412070</t>
  </si>
  <si>
    <t>2411120</t>
  </si>
  <si>
    <t>2411150</t>
  </si>
  <si>
    <t>2411170</t>
  </si>
  <si>
    <t>2416310</t>
  </si>
  <si>
    <t>Реалізація заходів щодо інвестиційного розвитку території</t>
  </si>
  <si>
    <t>4719140</t>
  </si>
  <si>
    <t>4719150</t>
  </si>
  <si>
    <t>4810000</t>
  </si>
  <si>
    <t>4710000</t>
  </si>
  <si>
    <t>1510000</t>
  </si>
  <si>
    <t>1410000</t>
  </si>
  <si>
    <t>5310000</t>
  </si>
  <si>
    <t>6710000</t>
  </si>
  <si>
    <t>7300000</t>
  </si>
  <si>
    <t>7310000</t>
  </si>
  <si>
    <t>Сприяння розвитку малого і середнього підприємництва</t>
  </si>
  <si>
    <t>7610000</t>
  </si>
  <si>
    <t>Програма сприяння виконанню повноважень депутатами Чернігівської обласної ради на 2016-2018  роки</t>
  </si>
  <si>
    <t>Інші програми соціального захисту дітей</t>
  </si>
  <si>
    <t>Кінематографія</t>
  </si>
  <si>
    <t>40</t>
  </si>
  <si>
    <t>Інша субвенція,
в т.ч.:</t>
  </si>
  <si>
    <t xml:space="preserve">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</si>
  <si>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на забезпечення централізованих заходів з лікування хворих на цукровий та нецукровий діабет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</si>
  <si>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</si>
  <si>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Департамент  житлово-комунального господарства, регіонального розвитку та інфраструктури
облдержадміністрації</t>
  </si>
  <si>
    <t>Обробка інформації з нарахування та виплати допомог і компенсацій</t>
  </si>
  <si>
    <t>080500
081002</t>
  </si>
  <si>
    <t>0722
0763</t>
  </si>
  <si>
    <t>Загальні і спеціалізовані стоматологічні поліклініки
Інші заходи по охороні здоров'я</t>
  </si>
  <si>
    <t xml:space="preserve">  на оплату медичних послуг Харківського спеціалізованого медико-генетичного центру</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</si>
  <si>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</si>
  <si>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Охорона та раціональне використання природних ресурсів</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</si>
  <si>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</si>
  <si>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</si>
  <si>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</si>
  <si>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Код функціональної класифікації видатків та кредитування бюджету</t>
  </si>
  <si>
    <t>Департамент з питань цивільного захисту та оборонної роботи Чернігівської обласної державної адміністрації</t>
  </si>
  <si>
    <t>250339</t>
  </si>
  <si>
    <t>Організація та регулювання діяльності ветеринарних лікарень та ветеринарних лабораторій</t>
  </si>
  <si>
    <t>160904</t>
  </si>
  <si>
    <t>0421</t>
  </si>
  <si>
    <t>Додаток 3 до рішення обласної ради  «Про обласний бюджет на 2017 рік»   __________ 2016 року №        /VII</t>
  </si>
  <si>
    <t>Директор Департаменту сім'ї, молоді та спорту  ЧОДА</t>
  </si>
  <si>
    <t xml:space="preserve"> Н.П.Лемеш</t>
  </si>
</sst>
</file>

<file path=xl/styles.xml><?xml version="1.0" encoding="utf-8"?>
<styleSheet xmlns="http://schemas.openxmlformats.org/spreadsheetml/2006/main">
  <numFmts count="7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
    <numFmt numFmtId="189" formatCode="0000"/>
    <numFmt numFmtId="190" formatCode="0.000"/>
    <numFmt numFmtId="191" formatCode="0.000000"/>
    <numFmt numFmtId="192" formatCode="0.0000000"/>
    <numFmt numFmtId="193" formatCode="0.00000"/>
    <numFmt numFmtId="194" formatCode="0.0000"/>
    <numFmt numFmtId="195" formatCode="&quot;Да&quot;;&quot;Да&quot;;&quot;Нет&quot;"/>
    <numFmt numFmtId="196" formatCode="&quot;Истина&quot;;&quot;Истина&quot;;&quot;Ложь&quot;"/>
    <numFmt numFmtId="197" formatCode="&quot;Вкл&quot;;&quot;Вкл&quot;;&quot;Выкл&quot;"/>
    <numFmt numFmtId="198" formatCode="[$€-2]\ ###,000_);[Red]\([$€-2]\ ###,000\)"/>
    <numFmt numFmtId="199" formatCode="#,##0.0"/>
    <numFmt numFmtId="200" formatCode="#,##0.00_ ;[Red]\-#,##0.00\ "/>
    <numFmt numFmtId="201" formatCode="0.00_);\-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0.000"/>
    <numFmt numFmtId="211" formatCode="[$-422]d\ mmmm\ yyyy&quot; р.&quot;"/>
    <numFmt numFmtId="212" formatCode="dd\.mm\.yyyy;@"/>
    <numFmt numFmtId="213" formatCode="#,##0\ _г_р_н_."/>
    <numFmt numFmtId="214" formatCode="#,##0.00\ _г_р_н_."/>
    <numFmt numFmtId="215" formatCode="#,##0;[Red]#,##0"/>
    <numFmt numFmtId="216" formatCode="#,##0.000\ _г_р_н_."/>
    <numFmt numFmtId="217" formatCode="#,##0.0\ _г_р_н_."/>
    <numFmt numFmtId="218" formatCode="#,##0_ ;[Red]\-#,##0\ "/>
    <numFmt numFmtId="219" formatCode="#,##0.0000"/>
    <numFmt numFmtId="220" formatCode="#,##0.00000"/>
    <numFmt numFmtId="221" formatCode="#,##0.00_);\-#,##0.00"/>
    <numFmt numFmtId="222" formatCode="#,##0_ ;\-#,##0\ "/>
    <numFmt numFmtId="223" formatCode="#,##0.0_ ;[Red]\-#,##0.0\ "/>
    <numFmt numFmtId="224" formatCode="#,##0.000000"/>
    <numFmt numFmtId="225" formatCode="#,##0.0000000"/>
  </numFmts>
  <fonts count="95">
    <font>
      <sz val="10"/>
      <name val="Arial Cyr"/>
      <family val="0"/>
    </font>
    <font>
      <u val="single"/>
      <sz val="10"/>
      <color indexed="12"/>
      <name val="Arial Cyr"/>
      <family val="0"/>
    </font>
    <font>
      <u val="single"/>
      <sz val="10"/>
      <color indexed="36"/>
      <name val="Arial Cyr"/>
      <family val="0"/>
    </font>
    <font>
      <sz val="10"/>
      <name val="Times New Roman Cyr"/>
      <family val="1"/>
    </font>
    <font>
      <b/>
      <sz val="11"/>
      <name val="Times New Roman Cyr"/>
      <family val="1"/>
    </font>
    <font>
      <b/>
      <sz val="10"/>
      <name val="Times New Roman Cyr"/>
      <family val="1"/>
    </font>
    <font>
      <b/>
      <sz val="12"/>
      <color indexed="8"/>
      <name val="Times New Roman Cyr"/>
      <family val="1"/>
    </font>
    <font>
      <b/>
      <sz val="10"/>
      <color indexed="8"/>
      <name val="Times New Roman Cyr"/>
      <family val="1"/>
    </font>
    <font>
      <b/>
      <sz val="12"/>
      <name val="Times New Roman Cyr"/>
      <family val="1"/>
    </font>
    <font>
      <b/>
      <sz val="10"/>
      <name val="Arial Cyr"/>
      <family val="0"/>
    </font>
    <font>
      <b/>
      <sz val="14"/>
      <color indexed="8"/>
      <name val="Times New Roman Cyr"/>
      <family val="0"/>
    </font>
    <font>
      <b/>
      <sz val="14"/>
      <name val="Times New Roman Cyr"/>
      <family val="1"/>
    </font>
    <font>
      <b/>
      <sz val="12"/>
      <name val="Arial Cyr"/>
      <family val="0"/>
    </font>
    <font>
      <sz val="12"/>
      <name val="Times New Roman Cyr"/>
      <family val="1"/>
    </font>
    <font>
      <sz val="12"/>
      <name val="Arial Cyr"/>
      <family val="0"/>
    </font>
    <font>
      <b/>
      <sz val="14"/>
      <name val="Arial Cyr"/>
      <family val="0"/>
    </font>
    <font>
      <sz val="14"/>
      <name val="Arial Cyr"/>
      <family val="0"/>
    </font>
    <font>
      <sz val="11"/>
      <name val="Arial Cyr"/>
      <family val="0"/>
    </font>
    <font>
      <sz val="14"/>
      <name val="Times New Roman Cyr"/>
      <family val="1"/>
    </font>
    <font>
      <i/>
      <sz val="12"/>
      <name val="Arial Cyr"/>
      <family val="0"/>
    </font>
    <font>
      <b/>
      <sz val="18"/>
      <name val="Times New Roman Cyr"/>
      <family val="1"/>
    </font>
    <font>
      <b/>
      <sz val="16"/>
      <name val="Times New Roman Cyr"/>
      <family val="0"/>
    </font>
    <font>
      <b/>
      <sz val="16"/>
      <color indexed="8"/>
      <name val="Times New Roman Cyr"/>
      <family val="1"/>
    </font>
    <font>
      <b/>
      <sz val="16"/>
      <name val="Arial Cyr"/>
      <family val="0"/>
    </font>
    <font>
      <b/>
      <sz val="14"/>
      <name val="Times New Roman CYR"/>
      <family val="0"/>
    </font>
    <font>
      <sz val="16"/>
      <name val="Arial Cyr"/>
      <family val="0"/>
    </font>
    <font>
      <sz val="14"/>
      <name val="Times New Roman"/>
      <family val="1"/>
    </font>
    <font>
      <i/>
      <sz val="14"/>
      <name val="Times New Roman Cyr"/>
      <family val="1"/>
    </font>
    <font>
      <sz val="16"/>
      <name val="Times New Roman Cyr"/>
      <family val="1"/>
    </font>
    <font>
      <b/>
      <sz val="14"/>
      <name val="Times New Roman"/>
      <family val="1"/>
    </font>
    <font>
      <sz val="8"/>
      <name val="Arial Cyr"/>
      <family val="0"/>
    </font>
    <font>
      <sz val="9"/>
      <color indexed="8"/>
      <name val="Times New Roman Cyr"/>
      <family val="1"/>
    </font>
    <font>
      <sz val="10"/>
      <name val="Arial"/>
      <family val="0"/>
    </font>
    <font>
      <b/>
      <sz val="11"/>
      <name val="Times New Roman"/>
      <family val="1"/>
    </font>
    <font>
      <sz val="10"/>
      <name val="Times New Roman"/>
      <family val="1"/>
    </font>
    <font>
      <sz val="13.5"/>
      <name val="Times New Roman Cyr"/>
      <family val="1"/>
    </font>
    <font>
      <sz val="12"/>
      <name val="Times New Roman"/>
      <family val="1"/>
    </font>
    <font>
      <b/>
      <sz val="12"/>
      <name val="Times New Roman"/>
      <family val="1"/>
    </font>
    <font>
      <b/>
      <sz val="10"/>
      <name val="Times New Roman"/>
      <family val="1"/>
    </font>
    <font>
      <sz val="10"/>
      <name val="Helv"/>
      <family val="0"/>
    </font>
    <font>
      <sz val="14"/>
      <color indexed="10"/>
      <name val="Arial Cyr"/>
      <family val="0"/>
    </font>
    <font>
      <sz val="11"/>
      <color indexed="10"/>
      <name val="Arial Cyr"/>
      <family val="0"/>
    </font>
    <font>
      <i/>
      <sz val="10"/>
      <name val="Arial Cyr"/>
      <family val="0"/>
    </font>
    <font>
      <i/>
      <sz val="14"/>
      <name val="Arial Cyr"/>
      <family val="0"/>
    </font>
    <font>
      <b/>
      <i/>
      <sz val="14"/>
      <name val="Arial Cyr"/>
      <family val="0"/>
    </font>
    <font>
      <i/>
      <sz val="16"/>
      <name val="Arial Cyr"/>
      <family val="0"/>
    </font>
    <font>
      <i/>
      <sz val="14"/>
      <name val="Times New Roman"/>
      <family val="1"/>
    </font>
    <font>
      <i/>
      <sz val="10"/>
      <name val="Times New Roman"/>
      <family val="1"/>
    </font>
    <font>
      <b/>
      <i/>
      <sz val="12"/>
      <color indexed="8"/>
      <name val="Times New Roman Cyr"/>
      <family val="0"/>
    </font>
    <font>
      <b/>
      <i/>
      <sz val="14"/>
      <name val="Times New Roman Cyr"/>
      <family val="1"/>
    </font>
    <font>
      <sz val="14"/>
      <color indexed="8"/>
      <name val="Times New Roman"/>
      <family val="1"/>
    </font>
    <font>
      <b/>
      <i/>
      <sz val="10"/>
      <name val="Arial Cyr"/>
      <family val="0"/>
    </font>
    <font>
      <b/>
      <sz val="16"/>
      <name val="Times New Roman"/>
      <family val="1"/>
    </font>
    <font>
      <b/>
      <i/>
      <sz val="16"/>
      <name val="Arial Cyr"/>
      <family val="0"/>
    </font>
    <font>
      <b/>
      <sz val="16"/>
      <color indexed="10"/>
      <name val="Arial Cyr"/>
      <family val="0"/>
    </font>
    <font>
      <i/>
      <sz val="10"/>
      <name val="Times New Roman Cyr"/>
      <family val="0"/>
    </font>
    <font>
      <i/>
      <sz val="12"/>
      <name val="Times New Roman Cyr"/>
      <family val="0"/>
    </font>
    <font>
      <sz val="11"/>
      <color indexed="10"/>
      <name val="Times New Roman Cyr"/>
      <family val="0"/>
    </font>
    <font>
      <sz val="11"/>
      <name val="Times New Roman Cyr"/>
      <family val="0"/>
    </font>
    <font>
      <i/>
      <sz val="12"/>
      <name val="Times New Roman"/>
      <family val="1"/>
    </font>
    <font>
      <b/>
      <i/>
      <sz val="11"/>
      <name val="Times New Roman"/>
      <family val="1"/>
    </font>
    <font>
      <b/>
      <i/>
      <sz val="10"/>
      <color indexed="8"/>
      <name val="Times New Roman Cyr"/>
      <family val="0"/>
    </font>
    <font>
      <b/>
      <i/>
      <sz val="10"/>
      <name val="Times New Roman Cyr"/>
      <family val="0"/>
    </font>
    <font>
      <i/>
      <sz val="13.5"/>
      <name val="Times New Roman Cyr"/>
      <family val="0"/>
    </font>
    <font>
      <sz val="9"/>
      <color indexed="16"/>
      <name val="Times New Roman"/>
      <family val="1"/>
    </font>
    <font>
      <sz val="10"/>
      <color indexed="16"/>
      <name val="Times New Roman"/>
      <family val="1"/>
    </font>
    <font>
      <b/>
      <sz val="10"/>
      <color indexed="16"/>
      <name val="Times New Roman"/>
      <family val="1"/>
    </font>
    <font>
      <b/>
      <sz val="16"/>
      <color indexed="16"/>
      <name val="Times New Roman"/>
      <family val="1"/>
    </font>
    <font>
      <b/>
      <sz val="14"/>
      <color indexed="16"/>
      <name val="Times New Roman"/>
      <family val="1"/>
    </font>
    <font>
      <sz val="12"/>
      <color indexed="16"/>
      <name val="Times New Roman"/>
      <family val="1"/>
    </font>
    <font>
      <sz val="14"/>
      <color indexed="16"/>
      <name val="Times New Roman"/>
      <family val="1"/>
    </font>
    <font>
      <b/>
      <sz val="12"/>
      <color indexed="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b/>
      <sz val="11"/>
      <color indexed="8"/>
      <name val="Calibri"/>
      <family val="2"/>
    </font>
    <font>
      <b/>
      <sz val="11"/>
      <color indexed="9"/>
      <name val="Calibri"/>
      <family val="2"/>
    </font>
    <font>
      <b/>
      <sz val="18"/>
      <color indexed="56"/>
      <name val="Cambria"/>
      <family val="2"/>
    </font>
    <font>
      <b/>
      <sz val="18"/>
      <color indexed="62"/>
      <name val="Cambria"/>
      <family val="2"/>
    </font>
    <font>
      <sz val="11"/>
      <color indexed="19"/>
      <name val="Calibri"/>
      <family val="2"/>
    </font>
    <font>
      <b/>
      <sz val="11"/>
      <color indexed="52"/>
      <name val="Calibri"/>
      <family val="2"/>
    </font>
    <font>
      <sz val="11"/>
      <color indexed="20"/>
      <name val="Calibri"/>
      <family val="2"/>
    </font>
    <font>
      <i/>
      <sz val="11"/>
      <color indexed="23"/>
      <name val="Calibri"/>
      <family val="2"/>
    </font>
    <font>
      <sz val="10"/>
      <color indexed="8"/>
      <name val="MS Sans Serif"/>
      <family val="2"/>
    </font>
    <font>
      <sz val="11"/>
      <color indexed="10"/>
      <name val="Calibri"/>
      <family val="2"/>
    </font>
    <font>
      <sz val="11"/>
      <color indexed="60"/>
      <name val="Calibri"/>
      <family val="2"/>
    </font>
    <font>
      <sz val="12"/>
      <color indexed="8"/>
      <name val="Times New Roman"/>
      <family val="1"/>
    </font>
    <font>
      <sz val="8"/>
      <name val="Tahoma"/>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5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6"/>
        <bgColor indexed="64"/>
      </patternFill>
    </fill>
    <fill>
      <patternFill patternType="solid">
        <fgColor indexed="54"/>
        <bgColor indexed="64"/>
      </patternFill>
    </fill>
    <fill>
      <patternFill patternType="solid">
        <fgColor indexed="10"/>
        <bgColor indexed="64"/>
      </patternFill>
    </fill>
    <fill>
      <patternFill patternType="solid">
        <fgColor indexed="62"/>
        <bgColor indexed="64"/>
      </patternFill>
    </fill>
    <fill>
      <patternFill patternType="solid">
        <fgColor indexed="57"/>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medium"/>
    </border>
    <border>
      <left style="medium"/>
      <right style="medium"/>
      <top style="thin"/>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medium"/>
      <right>
        <color indexed="63"/>
      </right>
      <top style="thin"/>
      <bottom style="thin"/>
    </border>
    <border>
      <left style="medium"/>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thin"/>
      <top style="medium"/>
      <bottom style="medium"/>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medium"/>
      <top>
        <color indexed="63"/>
      </top>
      <bottom style="thin"/>
    </border>
    <border>
      <left>
        <color indexed="63"/>
      </left>
      <right style="medium"/>
      <top style="medium"/>
      <bottom style="medium"/>
    </border>
    <border>
      <left style="medium"/>
      <right>
        <color indexed="63"/>
      </right>
      <top>
        <color indexed="63"/>
      </top>
      <bottom style="thin"/>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color indexed="63"/>
      </top>
      <bottom style="thin"/>
    </border>
    <border>
      <left style="thin"/>
      <right style="medium"/>
      <top>
        <color indexed="63"/>
      </top>
      <bottom style="thin"/>
    </border>
    <border>
      <left style="thin"/>
      <right style="thin"/>
      <top style="medium"/>
      <bottom style="thin"/>
    </border>
    <border>
      <left style="medium"/>
      <right style="medium"/>
      <top>
        <color indexed="63"/>
      </top>
      <bottom style="thin"/>
    </border>
    <border>
      <left style="medium"/>
      <right style="medium"/>
      <top style="thin"/>
      <bottom>
        <color indexed="63"/>
      </bottom>
    </border>
    <border>
      <left style="thin"/>
      <right>
        <color indexed="63"/>
      </right>
      <top>
        <color indexed="63"/>
      </top>
      <bottom style="thin"/>
    </border>
    <border>
      <left style="thin"/>
      <right style="medium"/>
      <top style="thin"/>
      <bottom style="medium"/>
    </border>
    <border>
      <left>
        <color indexed="63"/>
      </left>
      <right style="thin"/>
      <top>
        <color indexed="63"/>
      </top>
      <bottom style="thin"/>
    </border>
    <border>
      <left style="thin"/>
      <right>
        <color indexed="63"/>
      </right>
      <top style="medium"/>
      <bottom style="medium"/>
    </border>
    <border>
      <left style="medium"/>
      <right style="medium"/>
      <top style="medium"/>
      <bottom style="thin"/>
    </border>
    <border>
      <left style="thin"/>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style="medium"/>
      <bottom style="thin"/>
    </border>
    <border>
      <left style="thin"/>
      <right style="thin"/>
      <top>
        <color indexed="63"/>
      </top>
      <bottom style="medium"/>
    </border>
    <border>
      <left style="medium"/>
      <right style="thin"/>
      <top style="thin"/>
      <bottom style="medium"/>
    </border>
    <border>
      <left>
        <color indexed="63"/>
      </left>
      <right>
        <color indexed="63"/>
      </right>
      <top style="medium"/>
      <bottom style="thin"/>
    </border>
    <border>
      <left style="thin"/>
      <right style="thin"/>
      <top style="thin"/>
      <bottom style="medium"/>
    </border>
    <border>
      <left style="thin"/>
      <right style="thin"/>
      <top style="thin"/>
      <bottom>
        <color indexed="63"/>
      </bottom>
    </border>
    <border>
      <left style="thin"/>
      <right>
        <color indexed="63"/>
      </right>
      <top style="thin"/>
      <bottom>
        <color indexed="63"/>
      </bottom>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color indexed="63"/>
      </left>
      <right style="medium"/>
      <top style="thin"/>
      <bottom>
        <color indexed="63"/>
      </bottom>
    </border>
    <border>
      <left style="thin"/>
      <right style="thin"/>
      <top>
        <color indexed="63"/>
      </top>
      <bottom>
        <color indexed="63"/>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4"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6"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3" borderId="0" applyNumberFormat="0" applyBorder="0" applyAlignment="0" applyProtection="0"/>
    <xf numFmtId="0" fontId="72" fillId="11" borderId="0" applyNumberFormat="0" applyBorder="0" applyAlignment="0" applyProtection="0"/>
    <xf numFmtId="0" fontId="72" fillId="8" borderId="0" applyNumberFormat="0" applyBorder="0" applyAlignment="0" applyProtection="0"/>
    <xf numFmtId="0" fontId="72" fillId="6" borderId="0" applyNumberFormat="0" applyBorder="0" applyAlignment="0" applyProtection="0"/>
    <xf numFmtId="0" fontId="72" fillId="4" borderId="0" applyNumberFormat="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12" borderId="0" applyNumberFormat="0" applyBorder="0" applyAlignment="0" applyProtection="0"/>
    <xf numFmtId="0" fontId="72" fillId="10" borderId="0" applyNumberFormat="0" applyBorder="0" applyAlignment="0" applyProtection="0"/>
    <xf numFmtId="0" fontId="72" fillId="2" borderId="0" applyNumberFormat="0" applyBorder="0" applyAlignment="0" applyProtection="0"/>
    <xf numFmtId="0" fontId="72" fillId="13" borderId="0" applyNumberFormat="0" applyBorder="0" applyAlignment="0" applyProtection="0"/>
    <xf numFmtId="0" fontId="73" fillId="6" borderId="0" applyNumberFormat="0" applyBorder="0" applyAlignment="0" applyProtection="0"/>
    <xf numFmtId="0" fontId="73" fillId="14" borderId="0" applyNumberFormat="0" applyBorder="0" applyAlignment="0" applyProtection="0"/>
    <xf numFmtId="0" fontId="73" fillId="13" borderId="0" applyNumberFormat="0" applyBorder="0" applyAlignment="0" applyProtection="0"/>
    <xf numFmtId="0" fontId="73" fillId="8" borderId="0" applyNumberFormat="0" applyBorder="0" applyAlignment="0" applyProtection="0"/>
    <xf numFmtId="0" fontId="73" fillId="6" borderId="0" applyNumberFormat="0" applyBorder="0" applyAlignment="0" applyProtection="0"/>
    <xf numFmtId="0" fontId="73" fillId="3" borderId="0" applyNumberFormat="0" applyBorder="0" applyAlignment="0" applyProtection="0"/>
    <xf numFmtId="0" fontId="73" fillId="15" borderId="0" applyNumberFormat="0" applyBorder="0" applyAlignment="0" applyProtection="0"/>
    <xf numFmtId="0" fontId="73" fillId="3" borderId="0" applyNumberFormat="0" applyBorder="0" applyAlignment="0" applyProtection="0"/>
    <xf numFmtId="0" fontId="73" fillId="12"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32" fillId="0" borderId="0">
      <alignment/>
      <protection/>
    </xf>
    <xf numFmtId="0" fontId="73" fillId="19" borderId="0" applyNumberFormat="0" applyBorder="0" applyAlignment="0" applyProtection="0"/>
    <xf numFmtId="0" fontId="73" fillId="14" borderId="0" applyNumberFormat="0" applyBorder="0" applyAlignment="0" applyProtection="0"/>
    <xf numFmtId="0" fontId="73" fillId="13" borderId="0" applyNumberFormat="0" applyBorder="0" applyAlignment="0" applyProtection="0"/>
    <xf numFmtId="0" fontId="73" fillId="20" borderId="0" applyNumberFormat="0" applyBorder="0" applyAlignment="0" applyProtection="0"/>
    <xf numFmtId="0" fontId="73" fillId="17"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1" borderId="0" applyNumberFormat="0" applyBorder="0" applyAlignment="0" applyProtection="0"/>
    <xf numFmtId="0" fontId="73" fillId="23"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4" borderId="0" applyNumberFormat="0" applyBorder="0" applyAlignment="0" applyProtection="0"/>
    <xf numFmtId="0" fontId="74" fillId="5" borderId="1" applyNumberFormat="0" applyAlignment="0" applyProtection="0"/>
    <xf numFmtId="0" fontId="74" fillId="11" borderId="1" applyNumberFormat="0" applyAlignment="0" applyProtection="0"/>
    <xf numFmtId="0" fontId="75" fillId="24" borderId="2" applyNumberFormat="0" applyAlignment="0" applyProtection="0"/>
    <xf numFmtId="0" fontId="76" fillId="24"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7" applyNumberFormat="0" applyFill="0" applyAlignment="0" applyProtection="0"/>
    <xf numFmtId="0" fontId="83" fillId="25" borderId="8" applyNumberFormat="0" applyAlignment="0" applyProtection="0"/>
    <xf numFmtId="0" fontId="83" fillId="25" borderId="8"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11" borderId="0" applyNumberFormat="0" applyBorder="0" applyAlignment="0" applyProtection="0"/>
    <xf numFmtId="0" fontId="87" fillId="26" borderId="1" applyNumberFormat="0" applyAlignment="0" applyProtection="0"/>
    <xf numFmtId="0" fontId="72" fillId="0" borderId="0">
      <alignment/>
      <protection/>
    </xf>
    <xf numFmtId="0" fontId="0" fillId="0" borderId="0">
      <alignment/>
      <protection/>
    </xf>
    <xf numFmtId="0" fontId="2" fillId="0" borderId="0" applyNumberFormat="0" applyFill="0" applyBorder="0" applyAlignment="0" applyProtection="0"/>
    <xf numFmtId="0" fontId="82" fillId="0" borderId="9" applyNumberFormat="0" applyFill="0" applyAlignment="0" applyProtection="0"/>
    <xf numFmtId="0" fontId="88" fillId="10" borderId="0" applyNumberFormat="0" applyBorder="0" applyAlignment="0" applyProtection="0"/>
    <xf numFmtId="0" fontId="88" fillId="8" borderId="0" applyNumberFormat="0" applyBorder="0" applyAlignment="0" applyProtection="0"/>
    <xf numFmtId="0" fontId="89" fillId="0" borderId="0" applyNumberFormat="0" applyFill="0" applyBorder="0" applyAlignment="0" applyProtection="0"/>
    <xf numFmtId="0" fontId="90" fillId="4" borderId="10" applyNumberFormat="0" applyFont="0" applyAlignment="0" applyProtection="0"/>
    <xf numFmtId="0" fontId="72" fillId="4" borderId="10" applyNumberFormat="0" applyFont="0" applyAlignment="0" applyProtection="0"/>
    <xf numFmtId="0" fontId="0" fillId="4" borderId="10" applyNumberFormat="0" applyFont="0" applyAlignment="0" applyProtection="0"/>
    <xf numFmtId="9" fontId="0" fillId="0" borderId="0" applyFont="0" applyFill="0" applyBorder="0" applyAlignment="0" applyProtection="0"/>
    <xf numFmtId="0" fontId="75" fillId="26" borderId="2" applyNumberFormat="0" applyAlignment="0" applyProtection="0"/>
    <xf numFmtId="0" fontId="91" fillId="0" borderId="11" applyNumberFormat="0" applyFill="0" applyAlignment="0" applyProtection="0"/>
    <xf numFmtId="0" fontId="92" fillId="11" borderId="0" applyNumberFormat="0" applyBorder="0" applyAlignment="0" applyProtection="0"/>
    <xf numFmtId="0" fontId="91" fillId="0" borderId="0" applyNumberFormat="0" applyFill="0" applyBorder="0" applyAlignment="0" applyProtection="0"/>
    <xf numFmtId="0" fontId="89" fillId="0" borderId="0" applyNumberFormat="0" applyFill="0" applyBorder="0" applyAlignment="0" applyProtection="0"/>
    <xf numFmtId="0" fontId="91"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7" fillId="6" borderId="0" applyNumberFormat="0" applyBorder="0" applyAlignment="0" applyProtection="0"/>
  </cellStyleXfs>
  <cellXfs count="1118">
    <xf numFmtId="0" fontId="0" fillId="0" borderId="0" xfId="0" applyAlignment="1">
      <alignment/>
    </xf>
    <xf numFmtId="0" fontId="3" fillId="0" borderId="0" xfId="0" applyFont="1" applyAlignment="1">
      <alignment horizontal="left" vertical="top" wrapText="1"/>
    </xf>
    <xf numFmtId="0" fontId="3" fillId="0" borderId="0" xfId="0" applyFont="1" applyAlignment="1">
      <alignment/>
    </xf>
    <xf numFmtId="0" fontId="8" fillId="0" borderId="12" xfId="0" applyFont="1" applyBorder="1" applyAlignment="1">
      <alignment horizontal="center" vertical="center" wrapText="1"/>
    </xf>
    <xf numFmtId="0" fontId="12" fillId="0" borderId="0" xfId="0" applyFont="1" applyAlignment="1">
      <alignment/>
    </xf>
    <xf numFmtId="0" fontId="13" fillId="0" borderId="0" xfId="0" applyFont="1" applyBorder="1" applyAlignment="1">
      <alignment horizontal="center"/>
    </xf>
    <xf numFmtId="0" fontId="18" fillId="0" borderId="13" xfId="0" applyFont="1" applyBorder="1" applyAlignment="1">
      <alignment horizontal="left" vertical="top" wrapText="1"/>
    </xf>
    <xf numFmtId="0" fontId="3" fillId="0" borderId="0" xfId="0" applyFont="1" applyAlignment="1" applyProtection="1">
      <alignment/>
      <protection locked="0"/>
    </xf>
    <xf numFmtId="0" fontId="3" fillId="0" borderId="0" xfId="0" applyFont="1" applyAlignment="1" applyProtection="1">
      <alignment horizontal="left" vertical="top" wrapText="1"/>
      <protection locked="0"/>
    </xf>
    <xf numFmtId="0" fontId="0" fillId="0" borderId="0" xfId="0" applyAlignment="1" applyProtection="1">
      <alignment/>
      <protection locked="0"/>
    </xf>
    <xf numFmtId="0" fontId="20" fillId="0" borderId="0" xfId="0" applyFont="1" applyBorder="1" applyAlignment="1" applyProtection="1">
      <alignment horizontal="center" vertical="center"/>
      <protection locked="0"/>
    </xf>
    <xf numFmtId="0" fontId="22" fillId="0" borderId="0" xfId="0" applyFont="1" applyBorder="1" applyAlignment="1" applyProtection="1">
      <alignment horizontal="center" vertical="center" wrapText="1"/>
      <protection locked="0"/>
    </xf>
    <xf numFmtId="0" fontId="8" fillId="0" borderId="14" xfId="0" applyFont="1" applyBorder="1" applyAlignment="1">
      <alignment horizontal="centerContinuous"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12" fillId="0" borderId="0" xfId="0" applyFont="1" applyAlignment="1" applyProtection="1">
      <alignment/>
      <protection locked="0"/>
    </xf>
    <xf numFmtId="0" fontId="23" fillId="0" borderId="0" xfId="0" applyFont="1" applyFill="1" applyAlignment="1" applyProtection="1">
      <alignment/>
      <protection locked="0"/>
    </xf>
    <xf numFmtId="0" fontId="23" fillId="0" borderId="0" xfId="0" applyFont="1" applyFill="1" applyAlignment="1">
      <alignment/>
    </xf>
    <xf numFmtId="0" fontId="0" fillId="0" borderId="0" xfId="0" applyFill="1" applyAlignment="1" applyProtection="1">
      <alignment/>
      <protection locked="0"/>
    </xf>
    <xf numFmtId="0" fontId="0" fillId="0" borderId="0" xfId="0" applyFill="1" applyAlignment="1">
      <alignment/>
    </xf>
    <xf numFmtId="0" fontId="16" fillId="0" borderId="0" xfId="0" applyFont="1" applyFill="1" applyAlignment="1" applyProtection="1">
      <alignment/>
      <protection locked="0"/>
    </xf>
    <xf numFmtId="0" fontId="16" fillId="0" borderId="0" xfId="0" applyFont="1" applyFill="1" applyAlignment="1">
      <alignment/>
    </xf>
    <xf numFmtId="0" fontId="18" fillId="0" borderId="13" xfId="0" applyFont="1" applyBorder="1" applyAlignment="1">
      <alignment horizontal="justify" vertical="center" wrapText="1"/>
    </xf>
    <xf numFmtId="0" fontId="25" fillId="0" borderId="0" xfId="0" applyFont="1" applyFill="1" applyAlignment="1" applyProtection="1">
      <alignment/>
      <protection locked="0"/>
    </xf>
    <xf numFmtId="0" fontId="25" fillId="0" borderId="0" xfId="0" applyFont="1" applyFill="1" applyAlignment="1">
      <alignment/>
    </xf>
    <xf numFmtId="0" fontId="15" fillId="0" borderId="0" xfId="0" applyFont="1" applyFill="1" applyAlignment="1" applyProtection="1">
      <alignment/>
      <protection locked="0"/>
    </xf>
    <xf numFmtId="0" fontId="15"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3" fontId="11" fillId="0" borderId="18" xfId="0" applyNumberFormat="1" applyFont="1" applyBorder="1" applyAlignment="1" applyProtection="1">
      <alignment horizontal="right"/>
      <protection locked="0"/>
    </xf>
    <xf numFmtId="0" fontId="12" fillId="0" borderId="0" xfId="0" applyFont="1" applyFill="1" applyAlignment="1" applyProtection="1">
      <alignment/>
      <protection locked="0"/>
    </xf>
    <xf numFmtId="0" fontId="19" fillId="0" borderId="0" xfId="0" applyFont="1" applyFill="1" applyAlignment="1" applyProtection="1">
      <alignment/>
      <protection locked="0"/>
    </xf>
    <xf numFmtId="0" fontId="12" fillId="0" borderId="0" xfId="0" applyFont="1" applyFill="1" applyAlignment="1">
      <alignment/>
    </xf>
    <xf numFmtId="0" fontId="19" fillId="0" borderId="0" xfId="0" applyFont="1" applyFill="1" applyAlignment="1">
      <alignment/>
    </xf>
    <xf numFmtId="0" fontId="18" fillId="0" borderId="0" xfId="0" applyFont="1" applyBorder="1" applyAlignment="1" applyProtection="1">
      <alignment horizontal="left" wrapText="1"/>
      <protection locked="0"/>
    </xf>
    <xf numFmtId="0" fontId="0" fillId="0" borderId="0" xfId="0" applyFill="1" applyBorder="1" applyAlignment="1" applyProtection="1">
      <alignment/>
      <protection locked="0"/>
    </xf>
    <xf numFmtId="49" fontId="18" fillId="0" borderId="19" xfId="0" applyNumberFormat="1" applyFont="1" applyBorder="1" applyAlignment="1">
      <alignment horizontal="center"/>
    </xf>
    <xf numFmtId="49" fontId="0" fillId="0" borderId="0" xfId="0" applyNumberFormat="1" applyFont="1" applyBorder="1" applyAlignment="1" applyProtection="1">
      <alignment horizontal="center"/>
      <protection locked="0"/>
    </xf>
    <xf numFmtId="49" fontId="14" fillId="0" borderId="20" xfId="0" applyNumberFormat="1" applyFont="1" applyBorder="1" applyAlignment="1">
      <alignment horizontal="center"/>
    </xf>
    <xf numFmtId="0" fontId="13" fillId="0" borderId="21" xfId="0" applyFont="1" applyBorder="1" applyAlignment="1">
      <alignment horizontal="left" vertical="top" wrapText="1"/>
    </xf>
    <xf numFmtId="49" fontId="14" fillId="0" borderId="22" xfId="0" applyNumberFormat="1" applyFont="1" applyBorder="1" applyAlignment="1">
      <alignment horizontal="center"/>
    </xf>
    <xf numFmtId="0" fontId="13" fillId="0" borderId="23" xfId="0" applyFont="1" applyBorder="1" applyAlignment="1">
      <alignment horizontal="left" vertical="top" wrapText="1"/>
    </xf>
    <xf numFmtId="49" fontId="14" fillId="0" borderId="24" xfId="0" applyNumberFormat="1" applyFont="1" applyBorder="1" applyAlignment="1">
      <alignment horizontal="center"/>
    </xf>
    <xf numFmtId="0" fontId="13" fillId="0" borderId="25" xfId="0" applyFont="1" applyBorder="1" applyAlignment="1">
      <alignment horizontal="left" vertical="top" wrapText="1"/>
    </xf>
    <xf numFmtId="49" fontId="14" fillId="0" borderId="12" xfId="0" applyNumberFormat="1" applyFont="1" applyBorder="1" applyAlignment="1">
      <alignment horizontal="center"/>
    </xf>
    <xf numFmtId="0" fontId="13" fillId="0" borderId="14" xfId="0" applyFont="1" applyBorder="1" applyAlignment="1">
      <alignment horizontal="left" vertical="top" wrapText="1"/>
    </xf>
    <xf numFmtId="49" fontId="0" fillId="0" borderId="0" xfId="0" applyNumberFormat="1" applyFont="1" applyFill="1" applyBorder="1" applyAlignment="1" applyProtection="1">
      <alignment horizontal="center"/>
      <protection locked="0"/>
    </xf>
    <xf numFmtId="0" fontId="28" fillId="0" borderId="0" xfId="0" applyFont="1" applyAlignment="1" applyProtection="1">
      <alignment horizontal="left" vertical="top" wrapText="1"/>
      <protection locked="0"/>
    </xf>
    <xf numFmtId="1" fontId="25" fillId="0" borderId="0" xfId="0" applyNumberFormat="1" applyFont="1" applyFill="1" applyBorder="1" applyAlignment="1" applyProtection="1">
      <alignment/>
      <protection locked="0"/>
    </xf>
    <xf numFmtId="49" fontId="0" fillId="0" borderId="0" xfId="0" applyNumberFormat="1" applyFont="1" applyFill="1" applyBorder="1" applyAlignment="1" applyProtection="1">
      <alignment horizontal="center"/>
      <protection locked="0"/>
    </xf>
    <xf numFmtId="1" fontId="25" fillId="0" borderId="0" xfId="0" applyNumberFormat="1" applyFont="1" applyFill="1" applyBorder="1" applyAlignment="1" applyProtection="1">
      <alignment/>
      <protection locked="0"/>
    </xf>
    <xf numFmtId="188" fontId="0" fillId="0" borderId="0" xfId="0" applyNumberFormat="1" applyFont="1" applyFill="1" applyBorder="1" applyAlignment="1" applyProtection="1">
      <alignment/>
      <protection locked="0"/>
    </xf>
    <xf numFmtId="49" fontId="3" fillId="0" borderId="0" xfId="0" applyNumberFormat="1" applyFont="1" applyFill="1" applyBorder="1" applyAlignment="1" applyProtection="1">
      <alignment horizontal="center"/>
      <protection locked="0"/>
    </xf>
    <xf numFmtId="1" fontId="28" fillId="0" borderId="0" xfId="0" applyNumberFormat="1" applyFont="1" applyFill="1" applyBorder="1" applyAlignment="1" applyProtection="1">
      <alignment/>
      <protection locked="0"/>
    </xf>
    <xf numFmtId="188" fontId="3" fillId="0" borderId="0" xfId="0" applyNumberFormat="1" applyFont="1" applyFill="1" applyBorder="1" applyAlignment="1" applyProtection="1">
      <alignment/>
      <protection locked="0"/>
    </xf>
    <xf numFmtId="49" fontId="3" fillId="0" borderId="0" xfId="0" applyNumberFormat="1" applyFont="1" applyFill="1" applyAlignment="1" applyProtection="1">
      <alignment horizontal="center"/>
      <protection locked="0"/>
    </xf>
    <xf numFmtId="1" fontId="28" fillId="0" borderId="0" xfId="0" applyNumberFormat="1" applyFont="1" applyFill="1" applyAlignment="1" applyProtection="1">
      <alignment/>
      <protection locked="0"/>
    </xf>
    <xf numFmtId="188" fontId="3" fillId="0" borderId="0" xfId="0" applyNumberFormat="1" applyFont="1" applyFill="1" applyAlignment="1" applyProtection="1">
      <alignment/>
      <protection locked="0"/>
    </xf>
    <xf numFmtId="188" fontId="3" fillId="0" borderId="0" xfId="0" applyNumberFormat="1" applyFont="1" applyAlignment="1" applyProtection="1">
      <alignment/>
      <protection locked="0"/>
    </xf>
    <xf numFmtId="3" fontId="18" fillId="0" borderId="26" xfId="0" applyNumberFormat="1" applyFont="1" applyBorder="1" applyAlignment="1">
      <alignment horizontal="right"/>
    </xf>
    <xf numFmtId="3" fontId="18" fillId="0" borderId="18" xfId="0" applyNumberFormat="1" applyFont="1" applyBorder="1" applyAlignment="1">
      <alignment horizontal="right"/>
    </xf>
    <xf numFmtId="3" fontId="14" fillId="0" borderId="27" xfId="0" applyNumberFormat="1" applyFont="1" applyBorder="1" applyAlignment="1">
      <alignment horizontal="right"/>
    </xf>
    <xf numFmtId="3" fontId="14" fillId="0" borderId="0" xfId="0" applyNumberFormat="1" applyFont="1" applyBorder="1" applyAlignment="1">
      <alignment horizontal="right"/>
    </xf>
    <xf numFmtId="3" fontId="14" fillId="0" borderId="28" xfId="0" applyNumberFormat="1" applyFont="1" applyBorder="1" applyAlignment="1">
      <alignment horizontal="right"/>
    </xf>
    <xf numFmtId="3" fontId="14" fillId="0" borderId="29" xfId="0" applyNumberFormat="1" applyFont="1" applyBorder="1" applyAlignment="1">
      <alignment horizontal="right"/>
    </xf>
    <xf numFmtId="0" fontId="5" fillId="0" borderId="0" xfId="0" applyFont="1" applyBorder="1" applyAlignment="1" applyProtection="1">
      <alignment horizontal="left" vertical="top" wrapText="1"/>
      <protection locked="0"/>
    </xf>
    <xf numFmtId="0" fontId="4" fillId="0" borderId="0" xfId="0" applyFont="1" applyAlignment="1" applyProtection="1">
      <alignment horizontal="center" vertical="top" wrapText="1"/>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lignment horizontal="center" vertical="center" wrapText="1"/>
    </xf>
    <xf numFmtId="3" fontId="11" fillId="0" borderId="0" xfId="0" applyNumberFormat="1" applyFont="1" applyBorder="1" applyAlignment="1">
      <alignment horizontal="right"/>
    </xf>
    <xf numFmtId="0" fontId="6" fillId="0" borderId="30" xfId="0" applyFont="1" applyBorder="1" applyAlignment="1">
      <alignment horizontal="center" vertical="center" wrapText="1"/>
    </xf>
    <xf numFmtId="0" fontId="23" fillId="5" borderId="0" xfId="0" applyFont="1" applyFill="1" applyAlignment="1" applyProtection="1">
      <alignment/>
      <protection locked="0"/>
    </xf>
    <xf numFmtId="0" fontId="23" fillId="5" borderId="0" xfId="0" applyFont="1" applyFill="1" applyAlignment="1">
      <alignment/>
    </xf>
    <xf numFmtId="3" fontId="24" fillId="5" borderId="26" xfId="0" applyNumberFormat="1" applyFont="1" applyFill="1" applyBorder="1" applyAlignment="1">
      <alignment horizontal="right"/>
    </xf>
    <xf numFmtId="3" fontId="24" fillId="5" borderId="18" xfId="0" applyNumberFormat="1" applyFont="1" applyFill="1" applyBorder="1" applyAlignment="1">
      <alignment horizontal="right"/>
    </xf>
    <xf numFmtId="3" fontId="24" fillId="5" borderId="31" xfId="0" applyNumberFormat="1" applyFont="1" applyFill="1" applyBorder="1" applyAlignment="1">
      <alignment horizontal="right"/>
    </xf>
    <xf numFmtId="0" fontId="16" fillId="5" borderId="0" xfId="0" applyFont="1" applyFill="1" applyAlignment="1" applyProtection="1">
      <alignment/>
      <protection locked="0"/>
    </xf>
    <xf numFmtId="0" fontId="16" fillId="5" borderId="0" xfId="0" applyFont="1" applyFill="1" applyAlignment="1">
      <alignment/>
    </xf>
    <xf numFmtId="0" fontId="0" fillId="5" borderId="0" xfId="0" applyFill="1" applyAlignment="1" applyProtection="1">
      <alignment/>
      <protection locked="0"/>
    </xf>
    <xf numFmtId="0" fontId="15" fillId="5" borderId="0" xfId="0" applyFont="1" applyFill="1" applyAlignment="1" applyProtection="1">
      <alignment/>
      <protection locked="0"/>
    </xf>
    <xf numFmtId="0" fontId="19" fillId="5" borderId="0" xfId="0" applyFont="1" applyFill="1" applyAlignment="1" applyProtection="1">
      <alignment/>
      <protection locked="0"/>
    </xf>
    <xf numFmtId="0" fontId="25" fillId="5" borderId="0" xfId="0" applyFont="1" applyFill="1" applyAlignment="1" applyProtection="1">
      <alignment/>
      <protection locked="0"/>
    </xf>
    <xf numFmtId="0" fontId="25" fillId="5" borderId="0" xfId="0" applyFont="1" applyFill="1" applyAlignment="1">
      <alignment/>
    </xf>
    <xf numFmtId="3" fontId="24" fillId="5" borderId="32" xfId="0" applyNumberFormat="1" applyFont="1" applyFill="1" applyBorder="1" applyAlignment="1">
      <alignment horizontal="right"/>
    </xf>
    <xf numFmtId="3" fontId="14" fillId="0" borderId="21" xfId="0" applyNumberFormat="1" applyFont="1" applyBorder="1" applyAlignment="1">
      <alignment horizontal="right"/>
    </xf>
    <xf numFmtId="3" fontId="14" fillId="0" borderId="23" xfId="0" applyNumberFormat="1" applyFont="1" applyBorder="1" applyAlignment="1">
      <alignment horizontal="right"/>
    </xf>
    <xf numFmtId="3" fontId="14" fillId="0" borderId="25" xfId="0" applyNumberFormat="1" applyFont="1" applyBorder="1" applyAlignment="1">
      <alignment horizontal="right"/>
    </xf>
    <xf numFmtId="3" fontId="18" fillId="0" borderId="26" xfId="0" applyNumberFormat="1" applyFont="1" applyBorder="1" applyAlignment="1" applyProtection="1">
      <alignment horizontal="right" vertical="center"/>
      <protection locked="0"/>
    </xf>
    <xf numFmtId="3" fontId="18" fillId="0" borderId="32" xfId="0" applyNumberFormat="1" applyFont="1" applyBorder="1" applyAlignment="1">
      <alignment horizontal="right"/>
    </xf>
    <xf numFmtId="0" fontId="18" fillId="0" borderId="13" xfId="0" applyFont="1" applyBorder="1" applyAlignment="1">
      <alignment horizontal="left" vertical="center" wrapText="1"/>
    </xf>
    <xf numFmtId="3" fontId="41" fillId="27" borderId="0" xfId="0" applyNumberFormat="1" applyFont="1" applyFill="1" applyBorder="1" applyAlignment="1" applyProtection="1">
      <alignment/>
      <protection locked="0"/>
    </xf>
    <xf numFmtId="188" fontId="40" fillId="27" borderId="0" xfId="0" applyNumberFormat="1" applyFont="1" applyFill="1" applyBorder="1" applyAlignment="1" applyProtection="1">
      <alignment/>
      <protection locked="0"/>
    </xf>
    <xf numFmtId="3" fontId="17" fillId="0" borderId="0" xfId="0" applyNumberFormat="1" applyFont="1" applyFill="1" applyBorder="1" applyAlignment="1" applyProtection="1">
      <alignment/>
      <protection locked="0"/>
    </xf>
    <xf numFmtId="3" fontId="18" fillId="0" borderId="31" xfId="0" applyNumberFormat="1" applyFont="1" applyBorder="1" applyAlignment="1">
      <alignment horizontal="right"/>
    </xf>
    <xf numFmtId="3" fontId="13" fillId="0" borderId="27" xfId="0" applyNumberFormat="1" applyFont="1" applyBorder="1" applyAlignment="1">
      <alignment horizontal="right" vertical="top" wrapText="1"/>
    </xf>
    <xf numFmtId="3" fontId="13" fillId="0" borderId="0" xfId="0" applyNumberFormat="1" applyFont="1" applyBorder="1" applyAlignment="1">
      <alignment horizontal="right" vertical="top" wrapText="1"/>
    </xf>
    <xf numFmtId="3" fontId="13" fillId="0" borderId="28" xfId="0" applyNumberFormat="1" applyFont="1" applyBorder="1" applyAlignment="1">
      <alignment horizontal="right" vertical="top" wrapText="1"/>
    </xf>
    <xf numFmtId="0" fontId="0" fillId="0" borderId="0" xfId="0" applyFont="1" applyAlignment="1" applyProtection="1">
      <alignment/>
      <protection locked="0"/>
    </xf>
    <xf numFmtId="0" fontId="9" fillId="0" borderId="0" xfId="0" applyFont="1" applyAlignment="1" applyProtection="1">
      <alignment/>
      <protection locked="0"/>
    </xf>
    <xf numFmtId="0" fontId="42" fillId="0" borderId="0" xfId="0" applyFont="1" applyFill="1" applyAlignment="1" applyProtection="1">
      <alignment/>
      <protection locked="0"/>
    </xf>
    <xf numFmtId="3" fontId="24" fillId="5" borderId="33" xfId="0" applyNumberFormat="1" applyFont="1" applyFill="1" applyBorder="1" applyAlignment="1">
      <alignment horizontal="right"/>
    </xf>
    <xf numFmtId="3" fontId="18" fillId="0" borderId="34" xfId="0" applyNumberFormat="1" applyFont="1" applyFill="1" applyBorder="1" applyAlignment="1">
      <alignment horizontal="right"/>
    </xf>
    <xf numFmtId="0" fontId="0" fillId="0" borderId="0" xfId="0" applyFont="1" applyAlignment="1">
      <alignment/>
    </xf>
    <xf numFmtId="0" fontId="5" fillId="0" borderId="0" xfId="0" applyFont="1" applyFill="1" applyAlignment="1" applyProtection="1">
      <alignment vertical="top" wrapText="1"/>
      <protection locked="0"/>
    </xf>
    <xf numFmtId="0" fontId="45" fillId="0" borderId="0" xfId="0" applyFont="1" applyFill="1" applyAlignment="1">
      <alignment/>
    </xf>
    <xf numFmtId="0" fontId="43" fillId="0" borderId="0" xfId="0" applyFont="1" applyFill="1" applyAlignment="1" applyProtection="1">
      <alignment/>
      <protection locked="0"/>
    </xf>
    <xf numFmtId="0" fontId="45" fillId="0" borderId="0" xfId="0" applyFont="1" applyFill="1" applyAlignment="1" applyProtection="1">
      <alignment/>
      <protection locked="0"/>
    </xf>
    <xf numFmtId="3" fontId="27" fillId="0" borderId="26" xfId="0" applyNumberFormat="1" applyFont="1" applyBorder="1" applyAlignment="1" applyProtection="1">
      <alignment horizontal="right"/>
      <protection locked="0"/>
    </xf>
    <xf numFmtId="0" fontId="42" fillId="0" borderId="0" xfId="0" applyFont="1" applyFill="1" applyAlignment="1">
      <alignment/>
    </xf>
    <xf numFmtId="0" fontId="6" fillId="0" borderId="35" xfId="0" applyFont="1" applyBorder="1" applyAlignment="1">
      <alignment horizontal="center" vertical="center" wrapText="1"/>
    </xf>
    <xf numFmtId="0" fontId="18" fillId="0" borderId="36" xfId="0" applyFont="1" applyFill="1" applyBorder="1" applyAlignment="1" applyProtection="1">
      <alignment horizontal="left" wrapText="1"/>
      <protection locked="0"/>
    </xf>
    <xf numFmtId="0" fontId="18" fillId="0" borderId="19" xfId="0" applyFont="1" applyFill="1" applyBorder="1" applyAlignment="1" applyProtection="1">
      <alignment horizontal="left" wrapText="1"/>
      <protection locked="0"/>
    </xf>
    <xf numFmtId="3" fontId="18" fillId="0" borderId="32" xfId="0" applyNumberFormat="1" applyFont="1" applyBorder="1" applyAlignment="1" applyProtection="1">
      <alignment horizontal="right" vertical="center"/>
      <protection locked="0"/>
    </xf>
    <xf numFmtId="3" fontId="27" fillId="0" borderId="32" xfId="0" applyNumberFormat="1" applyFont="1" applyBorder="1" applyAlignment="1" applyProtection="1">
      <alignment horizontal="right"/>
      <protection locked="0"/>
    </xf>
    <xf numFmtId="3" fontId="18" fillId="0" borderId="33" xfId="0" applyNumberFormat="1" applyFont="1" applyFill="1" applyBorder="1" applyAlignment="1">
      <alignment horizontal="right"/>
    </xf>
    <xf numFmtId="3" fontId="18" fillId="0" borderId="33" xfId="0" applyNumberFormat="1" applyFont="1" applyFill="1" applyBorder="1" applyAlignment="1">
      <alignment horizontal="right" vertical="center"/>
    </xf>
    <xf numFmtId="3" fontId="29" fillId="5" borderId="37" xfId="0" applyNumberFormat="1" applyFont="1" applyFill="1" applyBorder="1" applyAlignment="1">
      <alignment horizontal="right" wrapText="1"/>
    </xf>
    <xf numFmtId="3" fontId="29" fillId="5" borderId="38" xfId="0" applyNumberFormat="1" applyFont="1" applyFill="1" applyBorder="1" applyAlignment="1">
      <alignment horizontal="right" wrapText="1"/>
    </xf>
    <xf numFmtId="3" fontId="24" fillId="5" borderId="39" xfId="0" applyNumberFormat="1" applyFont="1" applyFill="1" applyBorder="1" applyAlignment="1">
      <alignment horizontal="right"/>
    </xf>
    <xf numFmtId="3" fontId="24" fillId="5" borderId="40" xfId="0" applyNumberFormat="1" applyFont="1" applyFill="1" applyBorder="1" applyAlignment="1">
      <alignment horizontal="right"/>
    </xf>
    <xf numFmtId="3" fontId="18" fillId="0" borderId="41" xfId="0" applyNumberFormat="1" applyFont="1" applyFill="1" applyBorder="1" applyAlignment="1">
      <alignment horizontal="right"/>
    </xf>
    <xf numFmtId="3" fontId="24" fillId="5" borderId="41" xfId="0" applyNumberFormat="1" applyFont="1" applyFill="1" applyBorder="1" applyAlignment="1">
      <alignment horizontal="right"/>
    </xf>
    <xf numFmtId="3" fontId="18" fillId="0" borderId="42" xfId="0" applyNumberFormat="1" applyFont="1" applyFill="1" applyBorder="1" applyAlignment="1">
      <alignment horizontal="right"/>
    </xf>
    <xf numFmtId="3" fontId="18" fillId="0" borderId="43" xfId="0" applyNumberFormat="1" applyFont="1" applyFill="1" applyBorder="1" applyAlignment="1">
      <alignment horizontal="right"/>
    </xf>
    <xf numFmtId="3" fontId="18" fillId="0" borderId="41" xfId="0" applyNumberFormat="1" applyFont="1" applyFill="1" applyBorder="1" applyAlignment="1" applyProtection="1">
      <alignment horizontal="right"/>
      <protection locked="0"/>
    </xf>
    <xf numFmtId="3" fontId="18" fillId="0" borderId="18" xfId="0" applyNumberFormat="1" applyFont="1" applyFill="1" applyBorder="1" applyAlignment="1" applyProtection="1">
      <alignment horizontal="right"/>
      <protection locked="0"/>
    </xf>
    <xf numFmtId="3" fontId="18" fillId="0" borderId="41" xfId="0" applyNumberFormat="1" applyFont="1" applyFill="1" applyBorder="1" applyAlignment="1" applyProtection="1">
      <alignment horizontal="right" vertical="center"/>
      <protection locked="0"/>
    </xf>
    <xf numFmtId="3" fontId="18" fillId="0" borderId="18" xfId="0" applyNumberFormat="1" applyFont="1" applyFill="1" applyBorder="1" applyAlignment="1" applyProtection="1">
      <alignment horizontal="right" vertical="center"/>
      <protection locked="0"/>
    </xf>
    <xf numFmtId="3" fontId="27" fillId="0" borderId="41" xfId="0" applyNumberFormat="1" applyFont="1" applyFill="1" applyBorder="1" applyAlignment="1">
      <alignment horizontal="right"/>
    </xf>
    <xf numFmtId="3" fontId="27" fillId="0" borderId="18" xfId="0" applyNumberFormat="1" applyFont="1" applyFill="1" applyBorder="1" applyAlignment="1">
      <alignment horizontal="right"/>
    </xf>
    <xf numFmtId="3" fontId="29" fillId="5" borderId="44" xfId="0" applyNumberFormat="1" applyFont="1" applyFill="1" applyBorder="1" applyAlignment="1">
      <alignment horizontal="right" wrapText="1"/>
    </xf>
    <xf numFmtId="3" fontId="18" fillId="0" borderId="41" xfId="0" applyNumberFormat="1" applyFont="1" applyFill="1" applyBorder="1" applyAlignment="1">
      <alignment horizontal="right" vertical="center"/>
    </xf>
    <xf numFmtId="3" fontId="18" fillId="0" borderId="26" xfId="0" applyNumberFormat="1" applyFont="1" applyFill="1" applyBorder="1" applyAlignment="1">
      <alignment horizontal="right" vertical="center"/>
    </xf>
    <xf numFmtId="3" fontId="24" fillId="0" borderId="13" xfId="0" applyNumberFormat="1" applyFont="1" applyFill="1" applyBorder="1" applyAlignment="1">
      <alignment horizontal="right" vertical="center"/>
    </xf>
    <xf numFmtId="0" fontId="39" fillId="0" borderId="0" xfId="0" applyFont="1" applyFill="1" applyAlignment="1">
      <alignment/>
    </xf>
    <xf numFmtId="0" fontId="39" fillId="0" borderId="0" xfId="0" applyFont="1" applyFill="1" applyAlignment="1" applyProtection="1">
      <alignment/>
      <protection locked="0"/>
    </xf>
    <xf numFmtId="49" fontId="18" fillId="0" borderId="13" xfId="0" applyNumberFormat="1" applyFont="1" applyFill="1" applyBorder="1" applyAlignment="1">
      <alignment horizontal="center" vertical="center"/>
    </xf>
    <xf numFmtId="3" fontId="15" fillId="5" borderId="0" xfId="0" applyNumberFormat="1" applyFont="1" applyFill="1" applyAlignment="1">
      <alignment/>
    </xf>
    <xf numFmtId="3" fontId="18" fillId="0" borderId="32" xfId="0" applyNumberFormat="1" applyFont="1" applyBorder="1" applyAlignment="1" applyProtection="1">
      <alignment horizontal="right" vertical="center"/>
      <protection locked="0"/>
    </xf>
    <xf numFmtId="0" fontId="18" fillId="0" borderId="13" xfId="0" applyFont="1" applyBorder="1" applyAlignment="1">
      <alignment horizontal="left" vertical="center" wrapText="1"/>
    </xf>
    <xf numFmtId="49" fontId="18" fillId="0" borderId="13" xfId="0" applyNumberFormat="1" applyFont="1" applyBorder="1" applyAlignment="1">
      <alignment horizontal="center" vertical="center"/>
    </xf>
    <xf numFmtId="3" fontId="18" fillId="0" borderId="18" xfId="0" applyNumberFormat="1" applyFont="1" applyBorder="1" applyAlignment="1" applyProtection="1">
      <alignment horizontal="right" vertical="center"/>
      <protection locked="0"/>
    </xf>
    <xf numFmtId="49" fontId="18" fillId="0" borderId="45" xfId="0" applyNumberFormat="1" applyFont="1" applyFill="1" applyBorder="1" applyAlignment="1">
      <alignment horizontal="center" vertical="center"/>
    </xf>
    <xf numFmtId="0" fontId="18" fillId="0" borderId="45" xfId="0" applyFont="1" applyBorder="1" applyAlignment="1">
      <alignment horizontal="justify" vertical="center" wrapText="1"/>
    </xf>
    <xf numFmtId="49" fontId="18" fillId="0" borderId="45" xfId="0" applyNumberFormat="1" applyFont="1" applyFill="1" applyBorder="1" applyAlignment="1">
      <alignment horizontal="center" vertical="center"/>
    </xf>
    <xf numFmtId="0" fontId="18" fillId="0" borderId="45" xfId="0" applyFont="1" applyBorder="1" applyAlignment="1">
      <alignment horizontal="left" vertical="center" wrapText="1"/>
    </xf>
    <xf numFmtId="49" fontId="18" fillId="0" borderId="13" xfId="0" applyNumberFormat="1" applyFont="1" applyFill="1" applyBorder="1" applyAlignment="1">
      <alignment horizontal="center" vertical="center"/>
    </xf>
    <xf numFmtId="0" fontId="21" fillId="5" borderId="12" xfId="0" applyFont="1" applyFill="1" applyBorder="1" applyAlignment="1">
      <alignment horizontal="center" vertical="center" wrapText="1"/>
    </xf>
    <xf numFmtId="3" fontId="24" fillId="5" borderId="17" xfId="0" applyNumberFormat="1" applyFont="1" applyFill="1" applyBorder="1" applyAlignment="1">
      <alignment horizontal="right" vertical="center"/>
    </xf>
    <xf numFmtId="3" fontId="11" fillId="5" borderId="17" xfId="0" applyNumberFormat="1" applyFont="1" applyFill="1" applyBorder="1" applyAlignment="1">
      <alignment horizontal="right" vertical="center"/>
    </xf>
    <xf numFmtId="49" fontId="18" fillId="0" borderId="46" xfId="0" applyNumberFormat="1" applyFont="1" applyBorder="1" applyAlignment="1">
      <alignment horizontal="center" vertical="center"/>
    </xf>
    <xf numFmtId="3" fontId="18" fillId="0" borderId="47" xfId="0" applyNumberFormat="1" applyFont="1" applyBorder="1" applyAlignment="1" applyProtection="1">
      <alignment horizontal="right" vertical="center"/>
      <protection locked="0"/>
    </xf>
    <xf numFmtId="3" fontId="18" fillId="0" borderId="43" xfId="0" applyNumberFormat="1" applyFont="1" applyBorder="1" applyAlignment="1" applyProtection="1">
      <alignment horizontal="right" vertical="center"/>
      <protection locked="0"/>
    </xf>
    <xf numFmtId="0" fontId="37" fillId="0" borderId="15" xfId="0" applyFont="1" applyBorder="1" applyAlignment="1">
      <alignment horizontal="center" vertical="center" wrapText="1"/>
    </xf>
    <xf numFmtId="0" fontId="37" fillId="0" borderId="17" xfId="0" applyFont="1" applyBorder="1" applyAlignment="1">
      <alignment horizontal="center" vertical="center" wrapText="1"/>
    </xf>
    <xf numFmtId="3" fontId="18" fillId="0" borderId="48" xfId="0" applyNumberFormat="1" applyFont="1" applyBorder="1" applyAlignment="1" applyProtection="1">
      <alignment horizontal="right" vertical="center"/>
      <protection locked="0"/>
    </xf>
    <xf numFmtId="3" fontId="18" fillId="0" borderId="31" xfId="0" applyNumberFormat="1" applyFont="1" applyBorder="1" applyAlignment="1">
      <alignment vertical="center"/>
    </xf>
    <xf numFmtId="3" fontId="18" fillId="0" borderId="49" xfId="0" applyNumberFormat="1" applyFont="1" applyBorder="1" applyAlignment="1" applyProtection="1">
      <alignment horizontal="right" vertical="center"/>
      <protection locked="0"/>
    </xf>
    <xf numFmtId="3" fontId="18" fillId="0" borderId="31" xfId="0" applyNumberFormat="1" applyFont="1" applyBorder="1" applyAlignment="1" applyProtection="1">
      <alignment horizontal="right" vertical="center"/>
      <protection locked="0"/>
    </xf>
    <xf numFmtId="3" fontId="26" fillId="0" borderId="31" xfId="0" applyNumberFormat="1" applyFont="1" applyBorder="1" applyAlignment="1">
      <alignment vertical="center"/>
    </xf>
    <xf numFmtId="3" fontId="18" fillId="0" borderId="31" xfId="0" applyNumberFormat="1" applyFont="1" applyBorder="1" applyAlignment="1" applyProtection="1">
      <alignment horizontal="right" vertical="center"/>
      <protection locked="0"/>
    </xf>
    <xf numFmtId="3" fontId="11" fillId="5" borderId="50" xfId="0" applyNumberFormat="1" applyFont="1" applyFill="1" applyBorder="1" applyAlignment="1">
      <alignment horizontal="right" vertical="center"/>
    </xf>
    <xf numFmtId="3" fontId="27" fillId="0" borderId="31" xfId="0" applyNumberFormat="1" applyFont="1" applyBorder="1" applyAlignment="1" applyProtection="1">
      <alignment horizontal="right"/>
      <protection locked="0"/>
    </xf>
    <xf numFmtId="3" fontId="18" fillId="0" borderId="32" xfId="0" applyNumberFormat="1" applyFont="1" applyBorder="1" applyAlignment="1">
      <alignment horizontal="right" vertical="center"/>
    </xf>
    <xf numFmtId="3" fontId="18" fillId="0" borderId="18" xfId="0" applyNumberFormat="1" applyFont="1" applyBorder="1" applyAlignment="1">
      <alignment horizontal="right" vertical="center"/>
    </xf>
    <xf numFmtId="3" fontId="18" fillId="0" borderId="31" xfId="0" applyNumberFormat="1" applyFont="1" applyBorder="1" applyAlignment="1">
      <alignment horizontal="right" vertical="center"/>
    </xf>
    <xf numFmtId="3" fontId="26" fillId="0" borderId="32" xfId="0" applyNumberFormat="1" applyFont="1" applyBorder="1" applyAlignment="1">
      <alignment vertical="center"/>
    </xf>
    <xf numFmtId="0" fontId="18" fillId="0" borderId="13" xfId="0" applyFont="1" applyFill="1" applyBorder="1" applyAlignment="1">
      <alignment horizontal="left" vertical="center" wrapText="1"/>
    </xf>
    <xf numFmtId="3" fontId="14" fillId="0" borderId="14" xfId="0" applyNumberFormat="1" applyFont="1" applyBorder="1" applyAlignment="1">
      <alignment horizontal="right"/>
    </xf>
    <xf numFmtId="0" fontId="31" fillId="0" borderId="0" xfId="0" applyFont="1" applyFill="1" applyAlignment="1" applyProtection="1">
      <alignment horizontal="right" vertical="top" wrapText="1"/>
      <protection locked="0"/>
    </xf>
    <xf numFmtId="0" fontId="31" fillId="0" borderId="0" xfId="0" applyFont="1" applyFill="1" applyAlignment="1" applyProtection="1">
      <alignment vertical="top" wrapText="1"/>
      <protection locked="0"/>
    </xf>
    <xf numFmtId="0" fontId="5" fillId="0" borderId="51" xfId="0" applyFont="1" applyFill="1" applyBorder="1" applyAlignment="1" applyProtection="1">
      <alignment horizontal="center" vertical="center" wrapText="1"/>
      <protection locked="0"/>
    </xf>
    <xf numFmtId="3" fontId="0" fillId="0" borderId="0" xfId="0" applyNumberFormat="1" applyFill="1" applyAlignment="1" applyProtection="1">
      <alignment/>
      <protection locked="0"/>
    </xf>
    <xf numFmtId="49" fontId="12" fillId="0" borderId="0" xfId="0" applyNumberFormat="1" applyFont="1" applyFill="1" applyAlignment="1" applyProtection="1">
      <alignment horizontal="center"/>
      <protection locked="0"/>
    </xf>
    <xf numFmtId="0" fontId="12" fillId="0" borderId="0" xfId="0" applyFont="1" applyFill="1" applyAlignment="1" applyProtection="1">
      <alignment horizontal="center"/>
      <protection locked="0"/>
    </xf>
    <xf numFmtId="0" fontId="21" fillId="5" borderId="12" xfId="0" applyFont="1" applyFill="1" applyBorder="1" applyAlignment="1">
      <alignment horizontal="center" vertical="center" wrapText="1"/>
    </xf>
    <xf numFmtId="49" fontId="27" fillId="0" borderId="13" xfId="0" applyNumberFormat="1" applyFont="1" applyBorder="1" applyAlignment="1">
      <alignment horizontal="center" vertical="center"/>
    </xf>
    <xf numFmtId="49" fontId="21" fillId="5" borderId="13" xfId="0" applyNumberFormat="1" applyFont="1" applyFill="1" applyBorder="1" applyAlignment="1">
      <alignment horizontal="center" vertical="center"/>
    </xf>
    <xf numFmtId="0" fontId="21" fillId="5" borderId="13" xfId="0" applyFont="1" applyFill="1" applyBorder="1" applyAlignment="1">
      <alignment horizontal="center" vertical="center" wrapText="1"/>
    </xf>
    <xf numFmtId="0" fontId="18" fillId="0" borderId="13" xfId="0" applyFont="1" applyFill="1" applyBorder="1" applyAlignment="1">
      <alignment horizontal="justify" vertical="center" wrapText="1"/>
    </xf>
    <xf numFmtId="49" fontId="21" fillId="5" borderId="13" xfId="0" applyNumberFormat="1" applyFont="1" applyFill="1" applyBorder="1" applyAlignment="1">
      <alignment horizontal="center" vertical="center"/>
    </xf>
    <xf numFmtId="49" fontId="11" fillId="5" borderId="13" xfId="0" applyNumberFormat="1" applyFont="1" applyFill="1" applyBorder="1" applyAlignment="1">
      <alignment horizontal="center" vertical="center"/>
    </xf>
    <xf numFmtId="49" fontId="18" fillId="0" borderId="45" xfId="0" applyNumberFormat="1" applyFont="1" applyBorder="1" applyAlignment="1">
      <alignment horizontal="center" vertical="center"/>
    </xf>
    <xf numFmtId="49" fontId="11" fillId="5" borderId="45" xfId="0" applyNumberFormat="1" applyFont="1" applyFill="1" applyBorder="1" applyAlignment="1">
      <alignment horizontal="center" vertical="center"/>
    </xf>
    <xf numFmtId="0" fontId="21" fillId="5" borderId="45"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18" fillId="0" borderId="13" xfId="0" applyFont="1" applyBorder="1" applyAlignment="1">
      <alignment horizontal="justify" vertical="center" wrapText="1"/>
    </xf>
    <xf numFmtId="49" fontId="18" fillId="0" borderId="13" xfId="0" applyNumberFormat="1" applyFont="1" applyBorder="1" applyAlignment="1">
      <alignment horizontal="center" vertical="center"/>
    </xf>
    <xf numFmtId="49" fontId="18" fillId="0" borderId="13" xfId="0" applyNumberFormat="1" applyFont="1" applyFill="1" applyBorder="1" applyAlignment="1">
      <alignment horizontal="center" vertical="center" wrapText="1"/>
    </xf>
    <xf numFmtId="49" fontId="18" fillId="0" borderId="45" xfId="0" applyNumberFormat="1" applyFont="1" applyBorder="1" applyAlignment="1">
      <alignment horizontal="center" vertical="center"/>
    </xf>
    <xf numFmtId="0" fontId="21" fillId="5" borderId="45" xfId="0" applyFont="1" applyFill="1" applyBorder="1" applyAlignment="1">
      <alignment horizontal="center" vertical="center" wrapText="1"/>
    </xf>
    <xf numFmtId="0" fontId="18" fillId="0" borderId="13" xfId="0" applyFont="1" applyBorder="1" applyAlignment="1">
      <alignment vertical="center" wrapText="1"/>
    </xf>
    <xf numFmtId="0" fontId="18" fillId="0" borderId="13" xfId="0" applyFont="1" applyFill="1" applyBorder="1" applyAlignment="1">
      <alignment vertical="center" wrapText="1"/>
    </xf>
    <xf numFmtId="49" fontId="18" fillId="0" borderId="12" xfId="0" applyNumberFormat="1" applyFont="1" applyBorder="1" applyAlignment="1">
      <alignment horizontal="center" vertical="center"/>
    </xf>
    <xf numFmtId="3" fontId="18" fillId="0" borderId="18" xfId="0" applyNumberFormat="1" applyFont="1" applyBorder="1" applyAlignment="1" applyProtection="1">
      <alignment horizontal="right" vertical="center"/>
      <protection locked="0"/>
    </xf>
    <xf numFmtId="3" fontId="27" fillId="0" borderId="42" xfId="0" applyNumberFormat="1" applyFont="1" applyFill="1" applyBorder="1" applyAlignment="1">
      <alignment horizontal="right"/>
    </xf>
    <xf numFmtId="3" fontId="18" fillId="0" borderId="52" xfId="0" applyNumberFormat="1" applyFont="1" applyFill="1" applyBorder="1" applyAlignment="1">
      <alignment horizontal="right"/>
    </xf>
    <xf numFmtId="3" fontId="23" fillId="5" borderId="0" xfId="0" applyNumberFormat="1" applyFont="1" applyFill="1" applyAlignment="1" applyProtection="1">
      <alignment/>
      <protection locked="0"/>
    </xf>
    <xf numFmtId="3" fontId="18" fillId="0" borderId="32" xfId="0" applyNumberFormat="1" applyFont="1" applyBorder="1" applyAlignment="1">
      <alignment vertical="center"/>
    </xf>
    <xf numFmtId="3" fontId="18" fillId="0" borderId="18" xfId="0" applyNumberFormat="1" applyFont="1" applyBorder="1" applyAlignment="1">
      <alignment vertical="center"/>
    </xf>
    <xf numFmtId="3" fontId="26" fillId="0" borderId="18" xfId="0" applyNumberFormat="1" applyFont="1" applyBorder="1" applyAlignment="1">
      <alignment horizontal="right" vertical="center"/>
    </xf>
    <xf numFmtId="3" fontId="24" fillId="5" borderId="32" xfId="0" applyNumberFormat="1" applyFont="1" applyFill="1" applyBorder="1" applyAlignment="1">
      <alignment horizontal="right" vertical="center"/>
    </xf>
    <xf numFmtId="3" fontId="24" fillId="5" borderId="18" xfId="0" applyNumberFormat="1" applyFont="1" applyFill="1" applyBorder="1" applyAlignment="1">
      <alignment horizontal="right" vertical="center"/>
    </xf>
    <xf numFmtId="3" fontId="24" fillId="5" borderId="31" xfId="0" applyNumberFormat="1" applyFont="1" applyFill="1" applyBorder="1" applyAlignment="1">
      <alignment horizontal="right" vertical="center"/>
    </xf>
    <xf numFmtId="3" fontId="24" fillId="5" borderId="47" xfId="0" applyNumberFormat="1" applyFont="1" applyFill="1" applyBorder="1" applyAlignment="1">
      <alignment horizontal="right" vertical="center"/>
    </xf>
    <xf numFmtId="3" fontId="24" fillId="5" borderId="43" xfId="0" applyNumberFormat="1" applyFont="1" applyFill="1" applyBorder="1" applyAlignment="1">
      <alignment horizontal="right" vertical="center"/>
    </xf>
    <xf numFmtId="3" fontId="24" fillId="5" borderId="49" xfId="0" applyNumberFormat="1" applyFont="1" applyFill="1" applyBorder="1" applyAlignment="1">
      <alignment horizontal="right" vertical="center"/>
    </xf>
    <xf numFmtId="3" fontId="18" fillId="0" borderId="41" xfId="0" applyNumberFormat="1" applyFont="1" applyBorder="1" applyAlignment="1" applyProtection="1">
      <alignment horizontal="right" vertical="center"/>
      <protection locked="0"/>
    </xf>
    <xf numFmtId="3" fontId="18" fillId="0" borderId="32" xfId="0" applyNumberFormat="1" applyFont="1" applyFill="1" applyBorder="1" applyAlignment="1">
      <alignment horizontal="right" vertical="center"/>
    </xf>
    <xf numFmtId="3" fontId="18" fillId="0" borderId="18" xfId="0" applyNumberFormat="1" applyFont="1" applyFill="1" applyBorder="1" applyAlignment="1">
      <alignment horizontal="right" vertical="center"/>
    </xf>
    <xf numFmtId="3" fontId="18" fillId="0" borderId="31" xfId="0" applyNumberFormat="1" applyFont="1" applyFill="1" applyBorder="1" applyAlignment="1">
      <alignment horizontal="right" vertical="center"/>
    </xf>
    <xf numFmtId="3" fontId="11" fillId="5" borderId="26" xfId="0" applyNumberFormat="1" applyFont="1" applyFill="1" applyBorder="1" applyAlignment="1">
      <alignment horizontal="right" vertical="center"/>
    </xf>
    <xf numFmtId="3" fontId="11" fillId="5" borderId="32" xfId="0" applyNumberFormat="1" applyFont="1" applyFill="1" applyBorder="1" applyAlignment="1">
      <alignment horizontal="right" vertical="center"/>
    </xf>
    <xf numFmtId="3" fontId="11" fillId="5" borderId="41" xfId="0" applyNumberFormat="1" applyFont="1" applyFill="1" applyBorder="1" applyAlignment="1">
      <alignment horizontal="right" vertical="center"/>
    </xf>
    <xf numFmtId="3" fontId="11" fillId="5" borderId="18" xfId="0" applyNumberFormat="1" applyFont="1" applyFill="1" applyBorder="1" applyAlignment="1">
      <alignment horizontal="right" vertical="center"/>
    </xf>
    <xf numFmtId="3" fontId="18" fillId="0" borderId="26" xfId="0" applyNumberFormat="1" applyFont="1" applyBorder="1" applyAlignment="1">
      <alignment vertical="center"/>
    </xf>
    <xf numFmtId="3" fontId="18" fillId="0" borderId="41" xfId="0" applyNumberFormat="1" applyFont="1" applyFill="1" applyBorder="1" applyAlignment="1">
      <alignment vertical="center"/>
    </xf>
    <xf numFmtId="3" fontId="11" fillId="5" borderId="31" xfId="0" applyNumberFormat="1" applyFont="1" applyFill="1" applyBorder="1" applyAlignment="1">
      <alignment horizontal="right" vertical="center"/>
    </xf>
    <xf numFmtId="3" fontId="18" fillId="0" borderId="26" xfId="0" applyNumberFormat="1" applyFont="1" applyBorder="1" applyAlignment="1">
      <alignment horizontal="right" vertical="center"/>
    </xf>
    <xf numFmtId="3" fontId="18" fillId="0" borderId="42" xfId="0" applyNumberFormat="1" applyFont="1" applyFill="1" applyBorder="1" applyAlignment="1">
      <alignment horizontal="right" vertical="center"/>
    </xf>
    <xf numFmtId="3" fontId="18" fillId="0" borderId="42" xfId="0" applyNumberFormat="1" applyFont="1" applyFill="1" applyBorder="1" applyAlignment="1" applyProtection="1">
      <alignment horizontal="right" vertical="center"/>
      <protection locked="0"/>
    </xf>
    <xf numFmtId="3" fontId="18" fillId="0" borderId="43" xfId="0" applyNumberFormat="1" applyFont="1" applyFill="1" applyBorder="1" applyAlignment="1" applyProtection="1">
      <alignment horizontal="right" vertical="center"/>
      <protection locked="0"/>
    </xf>
    <xf numFmtId="3" fontId="18" fillId="0" borderId="34" xfId="0" applyNumberFormat="1" applyFont="1" applyFill="1" applyBorder="1" applyAlignment="1">
      <alignment horizontal="right" vertical="center"/>
    </xf>
    <xf numFmtId="3" fontId="18" fillId="0" borderId="52" xfId="0" applyNumberFormat="1" applyFont="1" applyBorder="1" applyAlignment="1">
      <alignment horizontal="right" vertical="center"/>
    </xf>
    <xf numFmtId="3" fontId="18" fillId="0" borderId="47" xfId="0" applyNumberFormat="1" applyFont="1" applyBorder="1" applyAlignment="1">
      <alignment horizontal="right" vertical="center"/>
    </xf>
    <xf numFmtId="3" fontId="18" fillId="0" borderId="52" xfId="0" applyNumberFormat="1" applyFont="1" applyBorder="1" applyAlignment="1" applyProtection="1">
      <alignment horizontal="right" vertical="center"/>
      <protection locked="0"/>
    </xf>
    <xf numFmtId="3" fontId="24" fillId="5" borderId="26" xfId="0" applyNumberFormat="1" applyFont="1" applyFill="1" applyBorder="1" applyAlignment="1">
      <alignment horizontal="right" vertical="center"/>
    </xf>
    <xf numFmtId="3" fontId="24" fillId="5" borderId="41" xfId="0" applyNumberFormat="1" applyFont="1" applyFill="1" applyBorder="1" applyAlignment="1">
      <alignment horizontal="right" vertical="center"/>
    </xf>
    <xf numFmtId="3" fontId="18" fillId="0" borderId="26" xfId="0" applyNumberFormat="1" applyFont="1" applyBorder="1" applyAlignment="1" applyProtection="1">
      <alignment horizontal="right" vertical="center"/>
      <protection locked="0"/>
    </xf>
    <xf numFmtId="3" fontId="27" fillId="0" borderId="41" xfId="0" applyNumberFormat="1" applyFont="1" applyFill="1" applyBorder="1" applyAlignment="1" applyProtection="1">
      <alignment horizontal="right" vertical="center"/>
      <protection locked="0"/>
    </xf>
    <xf numFmtId="3" fontId="27" fillId="0" borderId="18" xfId="0" applyNumberFormat="1" applyFont="1" applyFill="1" applyBorder="1" applyAlignment="1" applyProtection="1">
      <alignment horizontal="right" vertical="center"/>
      <protection locked="0"/>
    </xf>
    <xf numFmtId="3" fontId="24" fillId="5" borderId="33" xfId="0" applyNumberFormat="1" applyFont="1" applyFill="1" applyBorder="1" applyAlignment="1">
      <alignment horizontal="right" vertical="center"/>
    </xf>
    <xf numFmtId="3" fontId="18" fillId="0" borderId="43" xfId="0" applyNumberFormat="1" applyFont="1" applyFill="1" applyBorder="1" applyAlignment="1">
      <alignment horizontal="right" vertical="center"/>
    </xf>
    <xf numFmtId="3" fontId="46" fillId="0" borderId="33" xfId="0" applyNumberFormat="1" applyFont="1" applyFill="1" applyBorder="1" applyAlignment="1">
      <alignment vertical="center"/>
    </xf>
    <xf numFmtId="3" fontId="24" fillId="5" borderId="52" xfId="0" applyNumberFormat="1" applyFont="1" applyFill="1" applyBorder="1" applyAlignment="1">
      <alignment horizontal="right" vertical="center"/>
    </xf>
    <xf numFmtId="3" fontId="26" fillId="0" borderId="26" xfId="0" applyNumberFormat="1" applyFont="1" applyBorder="1" applyAlignment="1">
      <alignment vertical="center"/>
    </xf>
    <xf numFmtId="3" fontId="10" fillId="5" borderId="41" xfId="0" applyNumberFormat="1" applyFont="1" applyFill="1" applyBorder="1" applyAlignment="1">
      <alignment vertical="center"/>
    </xf>
    <xf numFmtId="3" fontId="27" fillId="0" borderId="26" xfId="0" applyNumberFormat="1" applyFont="1" applyBorder="1" applyAlignment="1" applyProtection="1">
      <alignment horizontal="right" vertical="center"/>
      <protection locked="0"/>
    </xf>
    <xf numFmtId="3" fontId="27" fillId="0" borderId="32" xfId="0" applyNumberFormat="1" applyFont="1" applyBorder="1" applyAlignment="1" applyProtection="1">
      <alignment horizontal="right" vertical="center"/>
      <protection locked="0"/>
    </xf>
    <xf numFmtId="3" fontId="27" fillId="0" borderId="42" xfId="0" applyNumberFormat="1" applyFont="1" applyFill="1" applyBorder="1" applyAlignment="1">
      <alignment horizontal="right" vertical="center"/>
    </xf>
    <xf numFmtId="3" fontId="27" fillId="0" borderId="18" xfId="0" applyNumberFormat="1" applyFont="1" applyBorder="1" applyAlignment="1" applyProtection="1">
      <alignment horizontal="right" vertical="center"/>
      <protection locked="0"/>
    </xf>
    <xf numFmtId="3" fontId="27" fillId="0" borderId="33" xfId="0" applyNumberFormat="1" applyFont="1" applyFill="1" applyBorder="1" applyAlignment="1">
      <alignment horizontal="right" vertical="center"/>
    </xf>
    <xf numFmtId="3" fontId="27" fillId="0" borderId="52" xfId="0" applyNumberFormat="1" applyFont="1" applyBorder="1" applyAlignment="1" applyProtection="1">
      <alignment horizontal="right" vertical="center"/>
      <protection locked="0"/>
    </xf>
    <xf numFmtId="3" fontId="27" fillId="0" borderId="43" xfId="0" applyNumberFormat="1" applyFont="1" applyBorder="1" applyAlignment="1" applyProtection="1">
      <alignment horizontal="right" vertical="center"/>
      <protection locked="0"/>
    </xf>
    <xf numFmtId="3" fontId="27" fillId="0" borderId="41" xfId="0" applyNumberFormat="1" applyFont="1" applyFill="1" applyBorder="1" applyAlignment="1" applyProtection="1">
      <alignment horizontal="right" vertical="center"/>
      <protection locked="0"/>
    </xf>
    <xf numFmtId="3" fontId="27" fillId="0" borderId="18" xfId="0" applyNumberFormat="1" applyFont="1" applyFill="1" applyBorder="1" applyAlignment="1" applyProtection="1">
      <alignment horizontal="right" vertical="center"/>
      <protection locked="0"/>
    </xf>
    <xf numFmtId="3" fontId="18" fillId="0" borderId="52" xfId="0" applyNumberFormat="1" applyFont="1" applyFill="1" applyBorder="1" applyAlignment="1">
      <alignment horizontal="right" vertical="center"/>
    </xf>
    <xf numFmtId="3" fontId="18" fillId="0" borderId="43" xfId="0" applyNumberFormat="1" applyFont="1" applyFill="1" applyBorder="1" applyAlignment="1">
      <alignment horizontal="right" vertical="center"/>
    </xf>
    <xf numFmtId="3" fontId="11" fillId="0" borderId="32" xfId="0" applyNumberFormat="1" applyFont="1" applyBorder="1" applyAlignment="1" applyProtection="1">
      <alignment horizontal="right" vertical="center"/>
      <protection locked="0"/>
    </xf>
    <xf numFmtId="3" fontId="11" fillId="0" borderId="26" xfId="0" applyNumberFormat="1" applyFont="1" applyBorder="1" applyAlignment="1" applyProtection="1">
      <alignment horizontal="right" vertical="center"/>
      <protection locked="0"/>
    </xf>
    <xf numFmtId="3" fontId="18" fillId="0" borderId="41" xfId="0" applyNumberFormat="1" applyFont="1" applyFill="1" applyBorder="1" applyAlignment="1">
      <alignment vertical="center"/>
    </xf>
    <xf numFmtId="3" fontId="18" fillId="0" borderId="41" xfId="0" applyNumberFormat="1" applyFont="1" applyFill="1" applyBorder="1" applyAlignment="1">
      <alignment horizontal="right" vertical="center"/>
    </xf>
    <xf numFmtId="3" fontId="24" fillId="0" borderId="26" xfId="0" applyNumberFormat="1" applyFont="1" applyFill="1" applyBorder="1" applyAlignment="1">
      <alignment horizontal="right" vertical="center"/>
    </xf>
    <xf numFmtId="3" fontId="24" fillId="0" borderId="32" xfId="0" applyNumberFormat="1" applyFont="1" applyFill="1" applyBorder="1" applyAlignment="1">
      <alignment horizontal="right" vertical="center"/>
    </xf>
    <xf numFmtId="3" fontId="24" fillId="0" borderId="41" xfId="0" applyNumberFormat="1" applyFont="1" applyFill="1" applyBorder="1" applyAlignment="1">
      <alignment horizontal="right" vertical="center"/>
    </xf>
    <xf numFmtId="3" fontId="24" fillId="0" borderId="18" xfId="0" applyNumberFormat="1" applyFont="1" applyFill="1" applyBorder="1" applyAlignment="1">
      <alignment horizontal="right" vertical="center"/>
    </xf>
    <xf numFmtId="49" fontId="18" fillId="0" borderId="13" xfId="0" applyNumberFormat="1" applyFont="1" applyBorder="1" applyAlignment="1">
      <alignment horizontal="left" vertical="center" wrapText="1"/>
    </xf>
    <xf numFmtId="0" fontId="18" fillId="0" borderId="13" xfId="0" applyFont="1" applyFill="1" applyBorder="1" applyAlignment="1">
      <alignment horizontal="left" vertical="center" wrapText="1"/>
    </xf>
    <xf numFmtId="0" fontId="27" fillId="0" borderId="45" xfId="0" applyFont="1" applyBorder="1" applyAlignment="1">
      <alignment horizontal="left" vertical="center" wrapText="1"/>
    </xf>
    <xf numFmtId="0" fontId="35" fillId="0" borderId="13" xfId="0" applyFont="1" applyBorder="1" applyAlignment="1">
      <alignment horizontal="left" vertical="center" wrapText="1"/>
    </xf>
    <xf numFmtId="3" fontId="3" fillId="0" borderId="0" xfId="0" applyNumberFormat="1" applyFont="1" applyAlignment="1">
      <alignment/>
    </xf>
    <xf numFmtId="3" fontId="10" fillId="5" borderId="26" xfId="0" applyNumberFormat="1" applyFont="1" applyFill="1" applyBorder="1" applyAlignment="1">
      <alignment vertical="center"/>
    </xf>
    <xf numFmtId="49" fontId="18" fillId="0" borderId="45" xfId="0" applyNumberFormat="1" applyFont="1" applyBorder="1" applyAlignment="1">
      <alignment horizontal="left" vertical="center" wrapText="1"/>
    </xf>
    <xf numFmtId="3" fontId="26" fillId="0" borderId="52" xfId="0" applyNumberFormat="1" applyFont="1" applyBorder="1" applyAlignment="1">
      <alignment horizontal="right" wrapText="1"/>
    </xf>
    <xf numFmtId="3" fontId="26" fillId="0" borderId="47" xfId="0" applyNumberFormat="1" applyFont="1" applyBorder="1" applyAlignment="1">
      <alignment horizontal="right" wrapText="1"/>
    </xf>
    <xf numFmtId="3" fontId="26" fillId="0" borderId="42" xfId="0" applyNumberFormat="1" applyFont="1" applyBorder="1" applyAlignment="1">
      <alignment horizontal="right" vertical="top" wrapText="1"/>
    </xf>
    <xf numFmtId="3" fontId="26" fillId="0" borderId="52" xfId="0" applyNumberFormat="1" applyFont="1" applyBorder="1" applyAlignment="1">
      <alignment horizontal="right" vertical="center" wrapText="1"/>
    </xf>
    <xf numFmtId="3" fontId="29" fillId="0" borderId="52" xfId="0" applyNumberFormat="1" applyFont="1" applyBorder="1" applyAlignment="1">
      <alignment horizontal="center" vertical="center" wrapText="1"/>
    </xf>
    <xf numFmtId="3" fontId="26" fillId="0" borderId="43" xfId="0" applyNumberFormat="1" applyFont="1" applyBorder="1" applyAlignment="1">
      <alignment horizontal="right" vertical="center" wrapText="1"/>
    </xf>
    <xf numFmtId="3" fontId="26" fillId="0" borderId="42" xfId="0" applyNumberFormat="1" applyFont="1" applyBorder="1" applyAlignment="1">
      <alignment horizontal="right" vertical="center" wrapText="1"/>
    </xf>
    <xf numFmtId="49" fontId="21" fillId="5" borderId="51" xfId="0" applyNumberFormat="1" applyFont="1" applyFill="1" applyBorder="1" applyAlignment="1">
      <alignment horizontal="center" vertical="center" wrapText="1"/>
    </xf>
    <xf numFmtId="3" fontId="29" fillId="5" borderId="53" xfId="0" applyNumberFormat="1" applyFont="1" applyFill="1" applyBorder="1" applyAlignment="1">
      <alignment horizontal="right" wrapText="1"/>
    </xf>
    <xf numFmtId="3" fontId="29" fillId="5" borderId="54" xfId="0" applyNumberFormat="1" applyFont="1" applyFill="1" applyBorder="1" applyAlignment="1">
      <alignment horizontal="right" wrapText="1"/>
    </xf>
    <xf numFmtId="3" fontId="26" fillId="0" borderId="49" xfId="0" applyNumberFormat="1" applyFont="1" applyBorder="1" applyAlignment="1">
      <alignment horizontal="right" wrapText="1"/>
    </xf>
    <xf numFmtId="3" fontId="11" fillId="0" borderId="31" xfId="0" applyNumberFormat="1" applyFont="1" applyBorder="1" applyAlignment="1" applyProtection="1">
      <alignment horizontal="right" vertical="center"/>
      <protection locked="0"/>
    </xf>
    <xf numFmtId="0" fontId="18" fillId="0" borderId="13" xfId="0" applyNumberFormat="1" applyFont="1" applyBorder="1" applyAlignment="1">
      <alignment horizontal="left" vertical="center" wrapText="1"/>
    </xf>
    <xf numFmtId="0" fontId="26" fillId="0" borderId="13" xfId="0" applyFont="1" applyFill="1" applyBorder="1" applyAlignment="1">
      <alignment horizontal="left" vertical="center" wrapText="1"/>
    </xf>
    <xf numFmtId="0" fontId="27" fillId="0" borderId="13" xfId="0" applyFont="1" applyBorder="1" applyAlignment="1">
      <alignment horizontal="left" vertical="center" wrapText="1"/>
    </xf>
    <xf numFmtId="49" fontId="27" fillId="0" borderId="13" xfId="0" applyNumberFormat="1" applyFont="1" applyFill="1" applyBorder="1" applyAlignment="1">
      <alignment horizontal="center" vertical="center"/>
    </xf>
    <xf numFmtId="49" fontId="27" fillId="0" borderId="13" xfId="0" applyNumberFormat="1" applyFont="1" applyBorder="1" applyAlignment="1">
      <alignment horizontal="center" vertical="center"/>
    </xf>
    <xf numFmtId="188" fontId="9" fillId="5" borderId="0" xfId="0" applyNumberFormat="1" applyFont="1" applyFill="1" applyAlignment="1">
      <alignment shrinkToFit="1"/>
    </xf>
    <xf numFmtId="49" fontId="27" fillId="0" borderId="45" xfId="0" applyNumberFormat="1" applyFont="1" applyFill="1" applyBorder="1" applyAlignment="1">
      <alignment horizontal="center" vertical="center"/>
    </xf>
    <xf numFmtId="3" fontId="44" fillId="5" borderId="0" xfId="0" applyNumberFormat="1" applyFont="1" applyFill="1" applyAlignment="1">
      <alignment/>
    </xf>
    <xf numFmtId="49" fontId="18" fillId="5" borderId="12" xfId="0" applyNumberFormat="1" applyFont="1" applyFill="1" applyBorder="1" applyAlignment="1">
      <alignment horizontal="center" vertical="center"/>
    </xf>
    <xf numFmtId="3" fontId="27" fillId="0" borderId="41" xfId="0" applyNumberFormat="1" applyFont="1" applyFill="1" applyBorder="1" applyAlignment="1">
      <alignment horizontal="right" vertical="center"/>
    </xf>
    <xf numFmtId="3" fontId="24" fillId="5" borderId="12" xfId="0" applyNumberFormat="1" applyFont="1" applyFill="1" applyBorder="1" applyAlignment="1">
      <alignment horizontal="right" vertical="center"/>
    </xf>
    <xf numFmtId="3" fontId="11" fillId="5" borderId="16" xfId="0" applyNumberFormat="1" applyFont="1" applyFill="1" applyBorder="1" applyAlignment="1">
      <alignment horizontal="right" vertical="center"/>
    </xf>
    <xf numFmtId="3" fontId="11" fillId="5" borderId="15" xfId="0" applyNumberFormat="1" applyFont="1" applyFill="1" applyBorder="1" applyAlignment="1">
      <alignment horizontal="right" vertical="center"/>
    </xf>
    <xf numFmtId="3" fontId="26" fillId="0" borderId="47" xfId="0" applyNumberFormat="1" applyFont="1" applyBorder="1" applyAlignment="1">
      <alignment horizontal="right" vertical="center" wrapText="1"/>
    </xf>
    <xf numFmtId="3" fontId="18" fillId="0" borderId="32" xfId="0" applyNumberFormat="1" applyFont="1" applyFill="1" applyBorder="1" applyAlignment="1">
      <alignment vertical="center"/>
    </xf>
    <xf numFmtId="3" fontId="10" fillId="5" borderId="32" xfId="0" applyNumberFormat="1" applyFont="1" applyFill="1" applyBorder="1" applyAlignment="1">
      <alignment vertical="center"/>
    </xf>
    <xf numFmtId="3" fontId="17" fillId="0" borderId="0" xfId="0" applyNumberFormat="1" applyFont="1" applyFill="1" applyBorder="1" applyAlignment="1" applyProtection="1">
      <alignment horizontal="right"/>
      <protection locked="0"/>
    </xf>
    <xf numFmtId="3" fontId="18" fillId="0" borderId="41" xfId="0" applyNumberFormat="1" applyFont="1" applyBorder="1" applyAlignment="1">
      <alignment horizontal="right"/>
    </xf>
    <xf numFmtId="3" fontId="18" fillId="0" borderId="41" xfId="0" applyNumberFormat="1" applyFont="1" applyBorder="1" applyAlignment="1">
      <alignment horizontal="right" vertical="center"/>
    </xf>
    <xf numFmtId="3" fontId="18" fillId="0" borderId="41" xfId="0" applyNumberFormat="1" applyFont="1" applyBorder="1" applyAlignment="1" applyProtection="1">
      <alignment horizontal="right" vertical="center"/>
      <protection locked="0"/>
    </xf>
    <xf numFmtId="3" fontId="18" fillId="0" borderId="42" xfId="0" applyNumberFormat="1" applyFont="1" applyBorder="1" applyAlignment="1" applyProtection="1">
      <alignment horizontal="right" vertical="center"/>
      <protection locked="0"/>
    </xf>
    <xf numFmtId="3" fontId="24" fillId="5" borderId="42" xfId="0" applyNumberFormat="1" applyFont="1" applyFill="1" applyBorder="1" applyAlignment="1">
      <alignment horizontal="right" vertical="center"/>
    </xf>
    <xf numFmtId="3" fontId="26" fillId="0" borderId="41" xfId="0" applyNumberFormat="1" applyFont="1" applyBorder="1" applyAlignment="1">
      <alignment horizontal="right" vertical="center"/>
    </xf>
    <xf numFmtId="3" fontId="10" fillId="5" borderId="41" xfId="0" applyNumberFormat="1" applyFont="1" applyFill="1" applyBorder="1" applyAlignment="1">
      <alignment horizontal="right" vertical="center"/>
    </xf>
    <xf numFmtId="3" fontId="10" fillId="5" borderId="18" xfId="0" applyNumberFormat="1" applyFont="1" applyFill="1" applyBorder="1" applyAlignment="1">
      <alignment horizontal="right" vertical="center"/>
    </xf>
    <xf numFmtId="3" fontId="27" fillId="0" borderId="41" xfId="0" applyNumberFormat="1" applyFont="1" applyBorder="1" applyAlignment="1" applyProtection="1">
      <alignment horizontal="right" vertical="center"/>
      <protection locked="0"/>
    </xf>
    <xf numFmtId="3" fontId="18" fillId="0" borderId="42" xfId="0" applyNumberFormat="1" applyFont="1" applyFill="1" applyBorder="1" applyAlignment="1">
      <alignment horizontal="right" vertical="center"/>
    </xf>
    <xf numFmtId="3" fontId="29" fillId="5" borderId="51" xfId="0" applyNumberFormat="1" applyFont="1" applyFill="1" applyBorder="1" applyAlignment="1">
      <alignment horizontal="right" wrapText="1"/>
    </xf>
    <xf numFmtId="3" fontId="26" fillId="0" borderId="45" xfId="0" applyNumberFormat="1" applyFont="1" applyBorder="1" applyAlignment="1">
      <alignment horizontal="right" vertical="center" wrapText="1"/>
    </xf>
    <xf numFmtId="3" fontId="24" fillId="5" borderId="13" xfId="0" applyNumberFormat="1" applyFont="1" applyFill="1" applyBorder="1" applyAlignment="1">
      <alignment horizontal="right"/>
    </xf>
    <xf numFmtId="3" fontId="18" fillId="0" borderId="13" xfId="0" applyNumberFormat="1" applyFont="1" applyBorder="1" applyAlignment="1">
      <alignment horizontal="right"/>
    </xf>
    <xf numFmtId="3" fontId="11" fillId="5" borderId="13" xfId="0" applyNumberFormat="1" applyFont="1" applyFill="1" applyBorder="1" applyAlignment="1">
      <alignment horizontal="right" vertical="center"/>
    </xf>
    <xf numFmtId="3" fontId="18" fillId="0" borderId="13" xfId="0" applyNumberFormat="1" applyFont="1" applyBorder="1" applyAlignment="1">
      <alignment horizontal="right" vertical="center"/>
    </xf>
    <xf numFmtId="3" fontId="18" fillId="0" borderId="13" xfId="0" applyNumberFormat="1" applyFont="1" applyFill="1" applyBorder="1" applyAlignment="1">
      <alignment horizontal="right" vertical="center"/>
    </xf>
    <xf numFmtId="3" fontId="18" fillId="0" borderId="13" xfId="0" applyNumberFormat="1" applyFont="1" applyBorder="1" applyAlignment="1" applyProtection="1">
      <alignment horizontal="right" vertical="center"/>
      <protection locked="0"/>
    </xf>
    <xf numFmtId="3" fontId="18" fillId="0" borderId="45" xfId="0" applyNumberFormat="1" applyFont="1" applyBorder="1" applyAlignment="1" applyProtection="1">
      <alignment horizontal="right" vertical="center"/>
      <protection locked="0"/>
    </xf>
    <xf numFmtId="3" fontId="24" fillId="5" borderId="13" xfId="0" applyNumberFormat="1" applyFont="1" applyFill="1" applyBorder="1" applyAlignment="1">
      <alignment horizontal="right" vertical="center"/>
    </xf>
    <xf numFmtId="3" fontId="18" fillId="0" borderId="13" xfId="0" applyNumberFormat="1" applyFont="1" applyBorder="1" applyAlignment="1" applyProtection="1">
      <alignment horizontal="right" vertical="center"/>
      <protection locked="0"/>
    </xf>
    <xf numFmtId="3" fontId="24" fillId="5" borderId="45" xfId="0" applyNumberFormat="1" applyFont="1" applyFill="1" applyBorder="1" applyAlignment="1">
      <alignment horizontal="right" vertical="center"/>
    </xf>
    <xf numFmtId="3" fontId="18" fillId="0" borderId="13" xfId="0" applyNumberFormat="1" applyFont="1" applyBorder="1" applyAlignment="1" applyProtection="1">
      <alignment horizontal="right"/>
      <protection locked="0"/>
    </xf>
    <xf numFmtId="3" fontId="26" fillId="0" borderId="13" xfId="0" applyNumberFormat="1" applyFont="1" applyBorder="1" applyAlignment="1">
      <alignment horizontal="right" vertical="center"/>
    </xf>
    <xf numFmtId="3" fontId="10" fillId="5" borderId="13" xfId="0" applyNumberFormat="1" applyFont="1" applyFill="1" applyBorder="1" applyAlignment="1">
      <alignment horizontal="right" vertical="center"/>
    </xf>
    <xf numFmtId="3" fontId="27" fillId="0" borderId="13" xfId="0" applyNumberFormat="1" applyFont="1" applyBorder="1" applyAlignment="1" applyProtection="1">
      <alignment horizontal="right" vertical="center"/>
      <protection locked="0"/>
    </xf>
    <xf numFmtId="3" fontId="18" fillId="0" borderId="45" xfId="0" applyNumberFormat="1" applyFont="1" applyFill="1" applyBorder="1" applyAlignment="1">
      <alignment horizontal="right" vertical="center"/>
    </xf>
    <xf numFmtId="3" fontId="11" fillId="5" borderId="12" xfId="0" applyNumberFormat="1" applyFont="1" applyFill="1" applyBorder="1" applyAlignment="1">
      <alignment horizontal="right" vertical="center"/>
    </xf>
    <xf numFmtId="0" fontId="39" fillId="5" borderId="0" xfId="0" applyFont="1" applyFill="1" applyAlignment="1">
      <alignment/>
    </xf>
    <xf numFmtId="3" fontId="39" fillId="5" borderId="0" xfId="0" applyNumberFormat="1" applyFont="1" applyFill="1" applyAlignment="1" applyProtection="1">
      <alignment/>
      <protection locked="0"/>
    </xf>
    <xf numFmtId="0" fontId="39" fillId="5" borderId="0" xfId="0" applyFont="1" applyFill="1" applyAlignment="1" applyProtection="1">
      <alignment/>
      <protection locked="0"/>
    </xf>
    <xf numFmtId="49" fontId="18" fillId="0" borderId="45" xfId="0" applyNumberFormat="1" applyFont="1" applyBorder="1" applyAlignment="1">
      <alignment horizontal="left" wrapText="1"/>
    </xf>
    <xf numFmtId="3" fontId="29" fillId="5" borderId="17" xfId="0" applyNumberFormat="1" applyFont="1" applyFill="1" applyBorder="1" applyAlignment="1">
      <alignment horizontal="right" vertical="center" wrapText="1"/>
    </xf>
    <xf numFmtId="49" fontId="18" fillId="0" borderId="46" xfId="0" applyNumberFormat="1" applyFont="1" applyBorder="1" applyAlignment="1">
      <alignment vertical="center" wrapText="1"/>
    </xf>
    <xf numFmtId="3" fontId="26" fillId="0" borderId="40" xfId="0" applyNumberFormat="1" applyFont="1" applyBorder="1" applyAlignment="1">
      <alignment horizontal="right" vertical="center"/>
    </xf>
    <xf numFmtId="0" fontId="21" fillId="5" borderId="12" xfId="0" applyFont="1" applyFill="1" applyBorder="1" applyAlignment="1">
      <alignment horizontal="center" vertical="top" wrapText="1"/>
    </xf>
    <xf numFmtId="3" fontId="11" fillId="5" borderId="17" xfId="0" applyNumberFormat="1" applyFont="1" applyFill="1" applyBorder="1" applyAlignment="1">
      <alignment horizontal="right"/>
    </xf>
    <xf numFmtId="49" fontId="27" fillId="0" borderId="13" xfId="0" applyNumberFormat="1" applyFont="1" applyBorder="1" applyAlignment="1">
      <alignment horizontal="left" vertical="center" wrapText="1"/>
    </xf>
    <xf numFmtId="3" fontId="46" fillId="0" borderId="31" xfId="0" applyNumberFormat="1" applyFont="1" applyBorder="1" applyAlignment="1">
      <alignment horizontal="right"/>
    </xf>
    <xf numFmtId="3" fontId="47" fillId="0" borderId="26" xfId="0" applyNumberFormat="1" applyFont="1" applyBorder="1" applyAlignment="1">
      <alignment horizontal="right"/>
    </xf>
    <xf numFmtId="3" fontId="47" fillId="0" borderId="32" xfId="0" applyNumberFormat="1" applyFont="1" applyBorder="1" applyAlignment="1">
      <alignment horizontal="right"/>
    </xf>
    <xf numFmtId="3" fontId="46" fillId="0" borderId="41" xfId="0" applyNumberFormat="1" applyFont="1" applyBorder="1" applyAlignment="1">
      <alignment horizontal="right" vertical="top" wrapText="1"/>
    </xf>
    <xf numFmtId="3" fontId="46" fillId="0" borderId="26" xfId="0" applyNumberFormat="1" applyFont="1" applyBorder="1" applyAlignment="1">
      <alignment horizontal="right" vertical="top" wrapText="1"/>
    </xf>
    <xf numFmtId="3" fontId="46" fillId="0" borderId="26" xfId="0" applyNumberFormat="1" applyFont="1" applyBorder="1" applyAlignment="1">
      <alignment horizontal="justify" vertical="top" wrapText="1"/>
    </xf>
    <xf numFmtId="3" fontId="46" fillId="0" borderId="32" xfId="0" applyNumberFormat="1" applyFont="1" applyBorder="1" applyAlignment="1">
      <alignment horizontal="justify" vertical="top" wrapText="1"/>
    </xf>
    <xf numFmtId="3" fontId="46" fillId="0" borderId="41" xfId="0" applyNumberFormat="1" applyFont="1" applyBorder="1" applyAlignment="1">
      <alignment horizontal="justify" vertical="top" wrapText="1"/>
    </xf>
    <xf numFmtId="3" fontId="46" fillId="0" borderId="18" xfId="0" applyNumberFormat="1" applyFont="1" applyBorder="1" applyAlignment="1">
      <alignment horizontal="justify" vertical="top" wrapText="1"/>
    </xf>
    <xf numFmtId="3" fontId="46" fillId="0" borderId="13" xfId="0" applyNumberFormat="1" applyFont="1" applyBorder="1" applyAlignment="1">
      <alignment horizontal="right" vertical="top" wrapText="1"/>
    </xf>
    <xf numFmtId="188" fontId="51" fillId="5" borderId="0" xfId="0" applyNumberFormat="1" applyFont="1" applyFill="1" applyAlignment="1">
      <alignment shrinkToFit="1"/>
    </xf>
    <xf numFmtId="3" fontId="46" fillId="0" borderId="41" xfId="0" applyNumberFormat="1" applyFont="1" applyBorder="1" applyAlignment="1">
      <alignment vertical="top" wrapText="1"/>
    </xf>
    <xf numFmtId="3" fontId="46" fillId="0" borderId="26" xfId="0" applyNumberFormat="1" applyFont="1" applyBorder="1" applyAlignment="1">
      <alignment vertical="top" wrapText="1"/>
    </xf>
    <xf numFmtId="3" fontId="46" fillId="0" borderId="32" xfId="0" applyNumberFormat="1" applyFont="1" applyBorder="1" applyAlignment="1">
      <alignment vertical="top" wrapText="1"/>
    </xf>
    <xf numFmtId="3" fontId="46" fillId="0" borderId="39" xfId="0" applyNumberFormat="1" applyFont="1" applyBorder="1" applyAlignment="1">
      <alignment vertical="top" wrapText="1"/>
    </xf>
    <xf numFmtId="3" fontId="46" fillId="0" borderId="40" xfId="0" applyNumberFormat="1" applyFont="1" applyBorder="1" applyAlignment="1">
      <alignment vertical="top" wrapText="1"/>
    </xf>
    <xf numFmtId="49" fontId="27" fillId="0" borderId="13" xfId="0" applyNumberFormat="1" applyFont="1" applyFill="1" applyBorder="1" applyAlignment="1">
      <alignment horizontal="center" vertical="center"/>
    </xf>
    <xf numFmtId="3" fontId="27" fillId="0" borderId="31" xfId="0" applyNumberFormat="1" applyFont="1" applyBorder="1" applyAlignment="1">
      <alignment horizontal="right" vertical="center"/>
    </xf>
    <xf numFmtId="3" fontId="27" fillId="0" borderId="26" xfId="0" applyNumberFormat="1" applyFont="1" applyBorder="1" applyAlignment="1">
      <alignment horizontal="right" vertical="center"/>
    </xf>
    <xf numFmtId="3" fontId="27" fillId="0" borderId="32" xfId="0" applyNumberFormat="1" applyFont="1" applyBorder="1" applyAlignment="1">
      <alignment horizontal="right" vertical="center"/>
    </xf>
    <xf numFmtId="0" fontId="43" fillId="0" borderId="0" xfId="0" applyFont="1" applyFill="1" applyAlignment="1">
      <alignment/>
    </xf>
    <xf numFmtId="0" fontId="42" fillId="5" borderId="0" xfId="0" applyFont="1" applyFill="1" applyAlignment="1" applyProtection="1">
      <alignment/>
      <protection locked="0"/>
    </xf>
    <xf numFmtId="0" fontId="42" fillId="5" borderId="0" xfId="0" applyFont="1" applyFill="1" applyAlignment="1">
      <alignment/>
    </xf>
    <xf numFmtId="3" fontId="24" fillId="5" borderId="55" xfId="0" applyNumberFormat="1" applyFont="1" applyFill="1" applyBorder="1" applyAlignment="1">
      <alignment horizontal="right" vertical="center"/>
    </xf>
    <xf numFmtId="3" fontId="27" fillId="0" borderId="31" xfId="0" applyNumberFormat="1" applyFont="1" applyBorder="1" applyAlignment="1">
      <alignment horizontal="right"/>
    </xf>
    <xf numFmtId="3" fontId="27" fillId="0" borderId="26" xfId="0" applyNumberFormat="1" applyFont="1" applyBorder="1" applyAlignment="1">
      <alignment horizontal="right"/>
    </xf>
    <xf numFmtId="3" fontId="27" fillId="0" borderId="32" xfId="0" applyNumberFormat="1" applyFont="1" applyBorder="1" applyAlignment="1">
      <alignment horizontal="right"/>
    </xf>
    <xf numFmtId="3" fontId="27" fillId="0" borderId="41" xfId="0" applyNumberFormat="1" applyFont="1" applyBorder="1" applyAlignment="1">
      <alignment horizontal="right"/>
    </xf>
    <xf numFmtId="3" fontId="27" fillId="0" borderId="18" xfId="0" applyNumberFormat="1" applyFont="1" applyBorder="1" applyAlignment="1">
      <alignment horizontal="right"/>
    </xf>
    <xf numFmtId="3" fontId="27" fillId="0" borderId="13" xfId="0" applyNumberFormat="1" applyFont="1" applyBorder="1" applyAlignment="1">
      <alignment horizontal="right"/>
    </xf>
    <xf numFmtId="0" fontId="46" fillId="0" borderId="13" xfId="0" applyFont="1" applyBorder="1" applyAlignment="1">
      <alignment vertical="center" wrapText="1"/>
    </xf>
    <xf numFmtId="3" fontId="18" fillId="0" borderId="18" xfId="0" applyNumberFormat="1" applyFont="1" applyFill="1" applyBorder="1" applyAlignment="1">
      <alignment horizontal="right"/>
    </xf>
    <xf numFmtId="3" fontId="18" fillId="0" borderId="18" xfId="0" applyNumberFormat="1" applyFont="1" applyBorder="1" applyAlignment="1">
      <alignment horizontal="right" vertical="center"/>
    </xf>
    <xf numFmtId="3" fontId="29" fillId="5" borderId="12" xfId="0" applyNumberFormat="1" applyFont="1" applyFill="1" applyBorder="1" applyAlignment="1">
      <alignment horizontal="right" vertical="center" wrapText="1"/>
    </xf>
    <xf numFmtId="3" fontId="26" fillId="0" borderId="45" xfId="0" applyNumberFormat="1" applyFont="1" applyBorder="1" applyAlignment="1">
      <alignment horizontal="right"/>
    </xf>
    <xf numFmtId="3" fontId="18" fillId="0" borderId="46" xfId="0" applyNumberFormat="1" applyFont="1" applyBorder="1" applyAlignment="1">
      <alignment horizontal="right" vertical="center"/>
    </xf>
    <xf numFmtId="3" fontId="18" fillId="0" borderId="13" xfId="0" applyNumberFormat="1" applyFont="1" applyBorder="1" applyAlignment="1">
      <alignment vertical="center"/>
    </xf>
    <xf numFmtId="3" fontId="18" fillId="0" borderId="13" xfId="0" applyNumberFormat="1" applyFont="1" applyBorder="1" applyAlignment="1">
      <alignment horizontal="right" vertical="center"/>
    </xf>
    <xf numFmtId="3" fontId="26" fillId="0" borderId="43" xfId="0" applyNumberFormat="1" applyFont="1" applyBorder="1" applyAlignment="1">
      <alignment horizontal="right"/>
    </xf>
    <xf numFmtId="49" fontId="21" fillId="5" borderId="14" xfId="0" applyNumberFormat="1" applyFont="1" applyFill="1" applyBorder="1" applyAlignment="1">
      <alignment horizontal="center" vertical="center" wrapText="1"/>
    </xf>
    <xf numFmtId="49" fontId="18" fillId="0" borderId="36" xfId="0" applyNumberFormat="1" applyFont="1" applyBorder="1" applyAlignment="1">
      <alignment horizontal="center"/>
    </xf>
    <xf numFmtId="49" fontId="21" fillId="5" borderId="14" xfId="0" applyNumberFormat="1" applyFont="1" applyFill="1" applyBorder="1" applyAlignment="1">
      <alignment horizontal="center" vertical="center"/>
    </xf>
    <xf numFmtId="49" fontId="18" fillId="0" borderId="19" xfId="0" applyNumberFormat="1" applyFont="1" applyFill="1" applyBorder="1" applyAlignment="1">
      <alignment horizontal="center" vertical="center"/>
    </xf>
    <xf numFmtId="49" fontId="18" fillId="0" borderId="56" xfId="0" applyNumberFormat="1" applyFont="1" applyBorder="1" applyAlignment="1">
      <alignment horizontal="center" vertical="center"/>
    </xf>
    <xf numFmtId="49" fontId="21" fillId="5" borderId="14" xfId="0" applyNumberFormat="1" applyFont="1" applyFill="1" applyBorder="1" applyAlignment="1">
      <alignment horizontal="center"/>
    </xf>
    <xf numFmtId="49" fontId="21" fillId="5" borderId="14" xfId="0" applyNumberFormat="1" applyFont="1" applyFill="1" applyBorder="1" applyAlignment="1">
      <alignment horizontal="center" vertical="center"/>
    </xf>
    <xf numFmtId="49" fontId="18" fillId="0" borderId="19" xfId="0" applyNumberFormat="1" applyFont="1" applyBorder="1" applyAlignment="1">
      <alignment horizontal="center" vertical="center"/>
    </xf>
    <xf numFmtId="49" fontId="18" fillId="0" borderId="57" xfId="0" applyNumberFormat="1" applyFont="1" applyFill="1" applyBorder="1" applyAlignment="1">
      <alignment horizontal="center" vertical="center"/>
    </xf>
    <xf numFmtId="49" fontId="18" fillId="0" borderId="19" xfId="0" applyNumberFormat="1" applyFont="1" applyFill="1" applyBorder="1" applyAlignment="1">
      <alignment horizontal="center" vertical="center" wrapText="1"/>
    </xf>
    <xf numFmtId="49" fontId="18" fillId="0" borderId="19" xfId="0" applyNumberFormat="1" applyFont="1" applyFill="1" applyBorder="1" applyAlignment="1">
      <alignment horizontal="center" vertical="center"/>
    </xf>
    <xf numFmtId="49" fontId="18" fillId="0" borderId="19" xfId="0" applyNumberFormat="1" applyFont="1" applyFill="1" applyBorder="1" applyAlignment="1">
      <alignment horizontal="center"/>
    </xf>
    <xf numFmtId="3" fontId="27" fillId="0" borderId="31" xfId="0" applyNumberFormat="1" applyFont="1" applyBorder="1" applyAlignment="1" applyProtection="1">
      <alignment horizontal="right" vertical="center"/>
      <protection locked="0"/>
    </xf>
    <xf numFmtId="3" fontId="27" fillId="0" borderId="26" xfId="0" applyNumberFormat="1" applyFont="1" applyBorder="1" applyAlignment="1" applyProtection="1">
      <alignment horizontal="right" vertical="center"/>
      <protection locked="0"/>
    </xf>
    <xf numFmtId="3" fontId="27" fillId="0" borderId="32" xfId="0" applyNumberFormat="1" applyFont="1" applyBorder="1" applyAlignment="1" applyProtection="1">
      <alignment horizontal="right" vertical="center"/>
      <protection locked="0"/>
    </xf>
    <xf numFmtId="3" fontId="27" fillId="0" borderId="41" xfId="0" applyNumberFormat="1" applyFont="1" applyFill="1" applyBorder="1" applyAlignment="1">
      <alignment horizontal="right" vertical="center"/>
    </xf>
    <xf numFmtId="3" fontId="27" fillId="0" borderId="41" xfId="0" applyNumberFormat="1" applyFont="1" applyBorder="1" applyAlignment="1" applyProtection="1">
      <alignment horizontal="right" vertical="center"/>
      <protection locked="0"/>
    </xf>
    <xf numFmtId="3" fontId="27" fillId="0" borderId="18" xfId="0" applyNumberFormat="1" applyFont="1" applyBorder="1" applyAlignment="1" applyProtection="1">
      <alignment horizontal="right" vertical="center"/>
      <protection locked="0"/>
    </xf>
    <xf numFmtId="3" fontId="27" fillId="0" borderId="13" xfId="0" applyNumberFormat="1" applyFont="1" applyBorder="1" applyAlignment="1" applyProtection="1">
      <alignment horizontal="right" vertical="center"/>
      <protection locked="0"/>
    </xf>
    <xf numFmtId="3" fontId="27" fillId="0" borderId="41" xfId="0" applyNumberFormat="1" applyFont="1" applyBorder="1" applyAlignment="1">
      <alignment horizontal="right" vertical="center"/>
    </xf>
    <xf numFmtId="3" fontId="27" fillId="0" borderId="18" xfId="0" applyNumberFormat="1" applyFont="1" applyBorder="1" applyAlignment="1">
      <alignment horizontal="right" vertical="center"/>
    </xf>
    <xf numFmtId="3" fontId="27" fillId="0" borderId="13" xfId="0" applyNumberFormat="1" applyFont="1" applyBorder="1" applyAlignment="1">
      <alignment horizontal="right" vertical="center"/>
    </xf>
    <xf numFmtId="0" fontId="53" fillId="0" borderId="0" xfId="0" applyFont="1" applyFill="1" applyAlignment="1" applyProtection="1">
      <alignment/>
      <protection locked="0"/>
    </xf>
    <xf numFmtId="0" fontId="53" fillId="0" borderId="0" xfId="0" applyFont="1" applyFill="1" applyAlignment="1">
      <alignment/>
    </xf>
    <xf numFmtId="0" fontId="27" fillId="0" borderId="13" xfId="0" applyFont="1" applyBorder="1" applyAlignment="1">
      <alignment horizontal="left" vertical="center" wrapText="1"/>
    </xf>
    <xf numFmtId="3" fontId="18" fillId="0" borderId="26" xfId="0" applyNumberFormat="1" applyFont="1" applyFill="1" applyBorder="1" applyAlignment="1">
      <alignment horizontal="right"/>
    </xf>
    <xf numFmtId="3" fontId="25" fillId="0" borderId="0" xfId="0" applyNumberFormat="1" applyFont="1" applyFill="1" applyAlignment="1" applyProtection="1">
      <alignment/>
      <protection locked="0"/>
    </xf>
    <xf numFmtId="0" fontId="18" fillId="0" borderId="45" xfId="0" applyFont="1" applyFill="1" applyBorder="1" applyAlignment="1">
      <alignment horizontal="left" vertical="center" wrapText="1"/>
    </xf>
    <xf numFmtId="3" fontId="18" fillId="0" borderId="52" xfId="0" applyNumberFormat="1" applyFont="1" applyFill="1" applyBorder="1" applyAlignment="1">
      <alignment horizontal="right" vertical="center"/>
    </xf>
    <xf numFmtId="3" fontId="18" fillId="0" borderId="47" xfId="0" applyNumberFormat="1" applyFont="1" applyFill="1" applyBorder="1" applyAlignment="1">
      <alignment horizontal="right" vertical="center"/>
    </xf>
    <xf numFmtId="3" fontId="18" fillId="0" borderId="52" xfId="0" applyNumberFormat="1" applyFont="1" applyFill="1" applyBorder="1" applyAlignment="1">
      <alignment horizontal="right"/>
    </xf>
    <xf numFmtId="3" fontId="46" fillId="0" borderId="18" xfId="0" applyNumberFormat="1" applyFont="1" applyFill="1" applyBorder="1" applyAlignment="1">
      <alignment horizontal="right" wrapText="1"/>
    </xf>
    <xf numFmtId="3" fontId="46" fillId="0" borderId="41" xfId="0" applyNumberFormat="1" applyFont="1" applyFill="1" applyBorder="1" applyAlignment="1">
      <alignment horizontal="right" wrapText="1"/>
    </xf>
    <xf numFmtId="0" fontId="27" fillId="0" borderId="45" xfId="0" applyFont="1" applyFill="1" applyBorder="1" applyAlignment="1">
      <alignment horizontal="left" vertical="center" wrapText="1"/>
    </xf>
    <xf numFmtId="3" fontId="46" fillId="0" borderId="26" xfId="0" applyNumberFormat="1" applyFont="1" applyFill="1" applyBorder="1" applyAlignment="1">
      <alignment horizontal="right" vertical="center"/>
    </xf>
    <xf numFmtId="3" fontId="47" fillId="0" borderId="32" xfId="0" applyNumberFormat="1" applyFont="1" applyFill="1" applyBorder="1" applyAlignment="1">
      <alignment horizontal="right" vertical="center"/>
    </xf>
    <xf numFmtId="3" fontId="46" fillId="0" borderId="26" xfId="0" applyNumberFormat="1" applyFont="1" applyFill="1" applyBorder="1" applyAlignment="1">
      <alignment horizontal="right" wrapText="1"/>
    </xf>
    <xf numFmtId="188" fontId="9" fillId="0" borderId="0" xfId="0" applyNumberFormat="1" applyFont="1" applyFill="1" applyAlignment="1">
      <alignment shrinkToFit="1"/>
    </xf>
    <xf numFmtId="3" fontId="15" fillId="0" borderId="0" xfId="0" applyNumberFormat="1" applyFont="1" applyFill="1" applyAlignment="1">
      <alignment/>
    </xf>
    <xf numFmtId="3" fontId="16" fillId="5" borderId="0" xfId="0" applyNumberFormat="1" applyFont="1" applyFill="1" applyAlignment="1" applyProtection="1">
      <alignment/>
      <protection locked="0"/>
    </xf>
    <xf numFmtId="3" fontId="0" fillId="0" borderId="0" xfId="0" applyNumberFormat="1" applyFont="1" applyFill="1" applyAlignment="1" applyProtection="1">
      <alignment/>
      <protection locked="0"/>
    </xf>
    <xf numFmtId="3" fontId="16" fillId="0" borderId="0" xfId="0" applyNumberFormat="1" applyFont="1" applyFill="1" applyAlignment="1" applyProtection="1">
      <alignment/>
      <protection locked="0"/>
    </xf>
    <xf numFmtId="3" fontId="15" fillId="5" borderId="0" xfId="0" applyNumberFormat="1" applyFont="1" applyFill="1" applyAlignment="1" applyProtection="1">
      <alignment/>
      <protection locked="0"/>
    </xf>
    <xf numFmtId="3" fontId="0" fillId="0" borderId="0" xfId="0" applyNumberFormat="1" applyFont="1" applyFill="1" applyAlignment="1">
      <alignment/>
    </xf>
    <xf numFmtId="3" fontId="0" fillId="0" borderId="0" xfId="0" applyNumberFormat="1" applyFill="1" applyBorder="1" applyAlignment="1" applyProtection="1">
      <alignment/>
      <protection locked="0"/>
    </xf>
    <xf numFmtId="3" fontId="54" fillId="5" borderId="0" xfId="0" applyNumberFormat="1" applyFont="1" applyFill="1" applyAlignment="1" applyProtection="1">
      <alignment/>
      <protection locked="0"/>
    </xf>
    <xf numFmtId="0" fontId="40" fillId="0" borderId="0" xfId="0" applyFont="1" applyFill="1" applyAlignment="1">
      <alignment/>
    </xf>
    <xf numFmtId="3" fontId="27" fillId="0" borderId="52" xfId="0" applyNumberFormat="1" applyFont="1" applyBorder="1" applyAlignment="1" applyProtection="1">
      <alignment horizontal="right"/>
      <protection locked="0"/>
    </xf>
    <xf numFmtId="3" fontId="27" fillId="0" borderId="58" xfId="0" applyNumberFormat="1" applyFont="1" applyFill="1" applyBorder="1" applyAlignment="1">
      <alignment horizontal="right"/>
    </xf>
    <xf numFmtId="3" fontId="27" fillId="0" borderId="45" xfId="0" applyNumberFormat="1" applyFont="1" applyBorder="1" applyAlignment="1" applyProtection="1">
      <alignment horizontal="right"/>
      <protection locked="0"/>
    </xf>
    <xf numFmtId="3" fontId="27" fillId="0" borderId="31" xfId="0" applyNumberFormat="1" applyFont="1" applyBorder="1" applyAlignment="1" applyProtection="1">
      <alignment horizontal="right" vertical="center"/>
      <protection locked="0"/>
    </xf>
    <xf numFmtId="3" fontId="27" fillId="0" borderId="42" xfId="0" applyNumberFormat="1" applyFont="1" applyBorder="1" applyAlignment="1" applyProtection="1">
      <alignment horizontal="right" vertical="center"/>
      <protection locked="0"/>
    </xf>
    <xf numFmtId="3" fontId="27" fillId="0" borderId="45" xfId="0" applyNumberFormat="1" applyFont="1" applyBorder="1" applyAlignment="1" applyProtection="1">
      <alignment horizontal="right" vertical="center"/>
      <protection locked="0"/>
    </xf>
    <xf numFmtId="3" fontId="27" fillId="0" borderId="26" xfId="0" applyNumberFormat="1" applyFont="1" applyFill="1" applyBorder="1" applyAlignment="1">
      <alignment horizontal="right" vertical="center"/>
    </xf>
    <xf numFmtId="3" fontId="27" fillId="0" borderId="32" xfId="0" applyNumberFormat="1" applyFont="1" applyFill="1" applyBorder="1" applyAlignment="1">
      <alignment horizontal="right" vertical="center"/>
    </xf>
    <xf numFmtId="3" fontId="27" fillId="0" borderId="26" xfId="0" applyNumberFormat="1" applyFont="1" applyFill="1" applyBorder="1" applyAlignment="1">
      <alignment horizontal="right"/>
    </xf>
    <xf numFmtId="0" fontId="21" fillId="5" borderId="51" xfId="0" applyFont="1" applyFill="1" applyBorder="1" applyAlignment="1">
      <alignment horizontal="center" vertical="center" wrapText="1"/>
    </xf>
    <xf numFmtId="49" fontId="24" fillId="0" borderId="13" xfId="0" applyNumberFormat="1" applyFont="1" applyBorder="1" applyAlignment="1">
      <alignment horizontal="left" vertical="center" wrapText="1"/>
    </xf>
    <xf numFmtId="0" fontId="35" fillId="0" borderId="13" xfId="0" applyFont="1" applyBorder="1" applyAlignment="1">
      <alignment horizontal="left" vertical="center" wrapText="1"/>
    </xf>
    <xf numFmtId="3" fontId="18" fillId="0" borderId="45" xfId="0" applyNumberFormat="1" applyFont="1" applyBorder="1" applyAlignment="1" applyProtection="1">
      <alignment horizontal="right"/>
      <protection locked="0"/>
    </xf>
    <xf numFmtId="0" fontId="0" fillId="0" borderId="0" xfId="0" applyFont="1" applyFill="1" applyAlignment="1">
      <alignment/>
    </xf>
    <xf numFmtId="3" fontId="18" fillId="0" borderId="31" xfId="0" applyNumberFormat="1" applyFont="1" applyFill="1" applyBorder="1" applyAlignment="1" applyProtection="1">
      <alignment horizontal="right" vertical="center"/>
      <protection locked="0"/>
    </xf>
    <xf numFmtId="3" fontId="18" fillId="0" borderId="32" xfId="0" applyNumberFormat="1" applyFont="1" applyFill="1" applyBorder="1" applyAlignment="1" applyProtection="1">
      <alignment horizontal="right" vertical="center"/>
      <protection locked="0"/>
    </xf>
    <xf numFmtId="0" fontId="18" fillId="0" borderId="0" xfId="0" applyFont="1" applyFill="1" applyBorder="1" applyAlignment="1" applyProtection="1">
      <alignment horizontal="left" wrapText="1"/>
      <protection locked="0"/>
    </xf>
    <xf numFmtId="0" fontId="5" fillId="0" borderId="0" xfId="0" applyFont="1" applyFill="1" applyAlignment="1" applyProtection="1">
      <alignment vertical="top" wrapText="1"/>
      <protection locked="0"/>
    </xf>
    <xf numFmtId="0" fontId="3" fillId="0" borderId="0" xfId="0" applyFont="1" applyAlignment="1" applyProtection="1">
      <alignment/>
      <protection locked="0"/>
    </xf>
    <xf numFmtId="0" fontId="3" fillId="0" borderId="0" xfId="0" applyFont="1" applyAlignment="1" applyProtection="1">
      <alignment horizontal="left" vertical="top" wrapText="1"/>
      <protection locked="0"/>
    </xf>
    <xf numFmtId="0" fontId="3" fillId="0" borderId="0" xfId="0" applyFont="1" applyAlignment="1">
      <alignment/>
    </xf>
    <xf numFmtId="0" fontId="3" fillId="0" borderId="0" xfId="0" applyFont="1" applyFill="1" applyAlignment="1" applyProtection="1">
      <alignment/>
      <protection locked="0"/>
    </xf>
    <xf numFmtId="0" fontId="3" fillId="0" borderId="0" xfId="0" applyFont="1" applyFill="1" applyAlignment="1">
      <alignment/>
    </xf>
    <xf numFmtId="0" fontId="4" fillId="0" borderId="0" xfId="0" applyFont="1" applyAlignment="1" applyProtection="1">
      <alignment horizontal="center" vertical="top" wrapText="1"/>
      <protection locked="0"/>
    </xf>
    <xf numFmtId="0" fontId="20" fillId="0" borderId="0" xfId="0" applyFont="1" applyBorder="1" applyAlignment="1" applyProtection="1">
      <alignment horizontal="center" vertical="center"/>
      <protection locked="0"/>
    </xf>
    <xf numFmtId="0" fontId="13" fillId="0" borderId="0" xfId="0" applyFont="1" applyBorder="1" applyAlignment="1">
      <alignment horizontal="center"/>
    </xf>
    <xf numFmtId="0" fontId="6" fillId="0" borderId="35" xfId="0" applyFont="1" applyBorder="1" applyAlignment="1">
      <alignment horizontal="center" vertical="center" wrapText="1"/>
    </xf>
    <xf numFmtId="0" fontId="6" fillId="0" borderId="0" xfId="0" applyFont="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8" fillId="0" borderId="12" xfId="0" applyFont="1" applyBorder="1" applyAlignment="1">
      <alignment horizontal="center" vertical="center" wrapText="1"/>
    </xf>
    <xf numFmtId="0" fontId="8" fillId="0" borderId="14" xfId="0" applyFont="1" applyBorder="1" applyAlignment="1">
      <alignment horizontal="centerContinuous"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Fill="1" applyAlignment="1" applyProtection="1">
      <alignment/>
      <protection locked="0"/>
    </xf>
    <xf numFmtId="0" fontId="5" fillId="0" borderId="0" xfId="0" applyFont="1" applyFill="1" applyAlignment="1" applyProtection="1">
      <alignment/>
      <protection locked="0"/>
    </xf>
    <xf numFmtId="0" fontId="8" fillId="0" borderId="0" xfId="0" applyFont="1" applyFill="1" applyAlignment="1">
      <alignment/>
    </xf>
    <xf numFmtId="49" fontId="21" fillId="5" borderId="20" xfId="0" applyNumberFormat="1" applyFont="1" applyFill="1" applyBorder="1" applyAlignment="1">
      <alignment horizontal="center" vertical="center" wrapText="1"/>
    </xf>
    <xf numFmtId="0" fontId="21" fillId="5" borderId="20" xfId="0" applyFont="1" applyFill="1" applyBorder="1" applyAlignment="1">
      <alignment horizontal="center" vertical="center" wrapText="1"/>
    </xf>
    <xf numFmtId="3" fontId="24" fillId="5" borderId="37" xfId="0" applyNumberFormat="1" applyFont="1" applyFill="1" applyBorder="1" applyAlignment="1">
      <alignment horizontal="right" wrapText="1"/>
    </xf>
    <xf numFmtId="3" fontId="24" fillId="5" borderId="44" xfId="0" applyNumberFormat="1" applyFont="1" applyFill="1" applyBorder="1" applyAlignment="1">
      <alignment horizontal="right" wrapText="1"/>
    </xf>
    <xf numFmtId="3" fontId="24" fillId="5" borderId="38" xfId="0" applyNumberFormat="1" applyFont="1" applyFill="1" applyBorder="1" applyAlignment="1">
      <alignment horizontal="right" wrapText="1"/>
    </xf>
    <xf numFmtId="3" fontId="24" fillId="0" borderId="0" xfId="0" applyNumberFormat="1" applyFont="1" applyBorder="1" applyAlignment="1">
      <alignment horizontal="right"/>
    </xf>
    <xf numFmtId="188" fontId="5" fillId="0" borderId="0" xfId="0" applyNumberFormat="1" applyFont="1" applyFill="1" applyAlignment="1">
      <alignment/>
    </xf>
    <xf numFmtId="3" fontId="24" fillId="0" borderId="0" xfId="0" applyNumberFormat="1" applyFont="1" applyFill="1" applyAlignment="1">
      <alignment/>
    </xf>
    <xf numFmtId="0" fontId="21" fillId="0" borderId="0" xfId="0" applyFont="1" applyFill="1" applyAlignment="1" applyProtection="1">
      <alignment/>
      <protection locked="0"/>
    </xf>
    <xf numFmtId="0" fontId="21" fillId="0" borderId="0" xfId="0" applyFont="1" applyFill="1" applyAlignment="1">
      <alignment/>
    </xf>
    <xf numFmtId="49" fontId="24" fillId="0" borderId="13" xfId="0" applyNumberFormat="1" applyFont="1" applyBorder="1" applyAlignment="1">
      <alignment horizontal="center" vertical="center"/>
    </xf>
    <xf numFmtId="3" fontId="24" fillId="0" borderId="26" xfId="0" applyNumberFormat="1" applyFont="1" applyBorder="1" applyAlignment="1">
      <alignment horizontal="right" wrapText="1"/>
    </xf>
    <xf numFmtId="3" fontId="24" fillId="0" borderId="32" xfId="0" applyNumberFormat="1" applyFont="1" applyBorder="1" applyAlignment="1">
      <alignment horizontal="right" wrapText="1"/>
    </xf>
    <xf numFmtId="3" fontId="24" fillId="0" borderId="41" xfId="0" applyNumberFormat="1" applyFont="1" applyBorder="1" applyAlignment="1">
      <alignment horizontal="right" vertical="top" wrapText="1"/>
    </xf>
    <xf numFmtId="3" fontId="24" fillId="0" borderId="26" xfId="0" applyNumberFormat="1" applyFont="1" applyBorder="1" applyAlignment="1">
      <alignment horizontal="right" vertical="center" wrapText="1"/>
    </xf>
    <xf numFmtId="3" fontId="24" fillId="0" borderId="18" xfId="0" applyNumberFormat="1" applyFont="1" applyBorder="1" applyAlignment="1">
      <alignment horizontal="right" vertical="center" wrapText="1"/>
    </xf>
    <xf numFmtId="3" fontId="24" fillId="0" borderId="41" xfId="0" applyNumberFormat="1" applyFont="1" applyBorder="1" applyAlignment="1">
      <alignment horizontal="right" vertical="center" wrapText="1"/>
    </xf>
    <xf numFmtId="3" fontId="5" fillId="0" borderId="0" xfId="0" applyNumberFormat="1" applyFont="1" applyFill="1" applyAlignment="1" applyProtection="1">
      <alignment/>
      <protection locked="0"/>
    </xf>
    <xf numFmtId="0" fontId="5" fillId="0" borderId="0" xfId="0" applyFont="1" applyFill="1" applyAlignment="1">
      <alignment/>
    </xf>
    <xf numFmtId="49" fontId="18" fillId="0" borderId="13" xfId="0" applyNumberFormat="1" applyFont="1" applyBorder="1" applyAlignment="1">
      <alignment horizontal="left" vertical="center" wrapText="1"/>
    </xf>
    <xf numFmtId="3" fontId="18" fillId="0" borderId="41" xfId="0" applyNumberFormat="1" applyFont="1" applyBorder="1" applyAlignment="1">
      <alignment horizontal="right" vertical="top" wrapText="1"/>
    </xf>
    <xf numFmtId="3" fontId="18" fillId="0" borderId="26" xfId="0" applyNumberFormat="1" applyFont="1" applyBorder="1" applyAlignment="1">
      <alignment horizontal="right" vertical="center" wrapText="1"/>
    </xf>
    <xf numFmtId="3" fontId="18" fillId="0" borderId="18" xfId="0" applyNumberFormat="1" applyFont="1" applyBorder="1" applyAlignment="1">
      <alignment horizontal="right" vertical="center" wrapText="1"/>
    </xf>
    <xf numFmtId="3" fontId="18" fillId="0" borderId="41" xfId="0" applyNumberFormat="1" applyFont="1" applyBorder="1" applyAlignment="1">
      <alignment horizontal="right" vertical="center" wrapText="1"/>
    </xf>
    <xf numFmtId="3" fontId="3" fillId="0" borderId="0" xfId="0" applyNumberFormat="1" applyFont="1" applyFill="1" applyAlignment="1" applyProtection="1">
      <alignment/>
      <protection locked="0"/>
    </xf>
    <xf numFmtId="49" fontId="24" fillId="0" borderId="13" xfId="0" applyNumberFormat="1" applyFont="1" applyBorder="1" applyAlignment="1">
      <alignment horizontal="center"/>
    </xf>
    <xf numFmtId="49" fontId="24" fillId="0" borderId="13" xfId="0" applyNumberFormat="1" applyFont="1" applyBorder="1" applyAlignment="1">
      <alignment horizontal="left" wrapText="1"/>
    </xf>
    <xf numFmtId="3" fontId="24" fillId="0" borderId="41" xfId="0" applyNumberFormat="1" applyFont="1" applyBorder="1" applyAlignment="1">
      <alignment horizontal="right" wrapText="1"/>
    </xf>
    <xf numFmtId="3" fontId="24" fillId="0" borderId="18" xfId="0" applyNumberFormat="1" applyFont="1" applyBorder="1" applyAlignment="1">
      <alignment horizontal="right" wrapText="1"/>
    </xf>
    <xf numFmtId="0" fontId="18" fillId="0" borderId="0" xfId="0" applyFont="1" applyFill="1" applyAlignment="1" applyProtection="1">
      <alignment/>
      <protection locked="0"/>
    </xf>
    <xf numFmtId="0" fontId="18" fillId="0" borderId="0" xfId="0" applyFont="1" applyFill="1" applyAlignment="1">
      <alignment/>
    </xf>
    <xf numFmtId="3" fontId="24" fillId="0" borderId="32" xfId="0" applyNumberFormat="1" applyFont="1" applyBorder="1" applyAlignment="1">
      <alignment horizontal="right" vertical="center" wrapText="1"/>
    </xf>
    <xf numFmtId="3" fontId="24" fillId="0" borderId="0" xfId="0" applyNumberFormat="1" applyFont="1" applyFill="1" applyAlignment="1">
      <alignment vertical="center"/>
    </xf>
    <xf numFmtId="3"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Fill="1" applyAlignment="1">
      <alignment vertical="center"/>
    </xf>
    <xf numFmtId="0" fontId="28" fillId="0" borderId="0" xfId="0" applyFont="1" applyFill="1" applyAlignment="1" applyProtection="1">
      <alignment/>
      <protection locked="0"/>
    </xf>
    <xf numFmtId="0" fontId="28" fillId="0" borderId="0" xfId="0" applyFont="1" applyFill="1" applyAlignment="1">
      <alignment/>
    </xf>
    <xf numFmtId="3" fontId="5" fillId="0" borderId="0" xfId="0" applyNumberFormat="1" applyFont="1" applyFill="1" applyAlignment="1">
      <alignment/>
    </xf>
    <xf numFmtId="0" fontId="18" fillId="0" borderId="26" xfId="0" applyFont="1" applyBorder="1" applyAlignment="1">
      <alignment horizontal="justify" vertical="top" wrapText="1"/>
    </xf>
    <xf numFmtId="3" fontId="24" fillId="0" borderId="13" xfId="0" applyNumberFormat="1" applyFont="1" applyBorder="1" applyAlignment="1">
      <alignment horizontal="right" wrapText="1"/>
    </xf>
    <xf numFmtId="0" fontId="55" fillId="0" borderId="0" xfId="0" applyFont="1" applyFill="1" applyAlignment="1" applyProtection="1">
      <alignment/>
      <protection locked="0"/>
    </xf>
    <xf numFmtId="0" fontId="55" fillId="0" borderId="0" xfId="0" applyFont="1" applyFill="1" applyAlignment="1">
      <alignment/>
    </xf>
    <xf numFmtId="0" fontId="18" fillId="0" borderId="45" xfId="0" applyFont="1" applyBorder="1" applyAlignment="1">
      <alignment horizontal="left" vertical="center" wrapText="1"/>
    </xf>
    <xf numFmtId="3" fontId="24" fillId="0" borderId="31" xfId="0" applyNumberFormat="1" applyFont="1" applyBorder="1" applyAlignment="1">
      <alignment horizontal="right" wrapText="1"/>
    </xf>
    <xf numFmtId="3" fontId="24" fillId="0" borderId="42" xfId="0" applyNumberFormat="1" applyFont="1" applyFill="1" applyBorder="1" applyAlignment="1">
      <alignment horizontal="right" vertical="center"/>
    </xf>
    <xf numFmtId="3" fontId="24" fillId="0" borderId="41" xfId="0" applyNumberFormat="1" applyFont="1" applyFill="1" applyBorder="1" applyAlignment="1" applyProtection="1">
      <alignment horizontal="right" vertical="center"/>
      <protection locked="0"/>
    </xf>
    <xf numFmtId="3" fontId="24" fillId="0" borderId="18" xfId="0" applyNumberFormat="1" applyFont="1" applyFill="1" applyBorder="1" applyAlignment="1" applyProtection="1">
      <alignment horizontal="right" vertical="center"/>
      <protection locked="0"/>
    </xf>
    <xf numFmtId="49" fontId="24" fillId="5" borderId="13" xfId="0" applyNumberFormat="1" applyFont="1" applyFill="1" applyBorder="1" applyAlignment="1">
      <alignment horizontal="center" vertical="center"/>
    </xf>
    <xf numFmtId="0" fontId="24" fillId="0" borderId="0" xfId="0" applyFont="1" applyFill="1" applyAlignment="1" applyProtection="1">
      <alignment/>
      <protection locked="0"/>
    </xf>
    <xf numFmtId="0" fontId="56" fillId="0" borderId="0" xfId="0" applyFont="1" applyFill="1" applyAlignment="1" applyProtection="1">
      <alignment/>
      <protection locked="0"/>
    </xf>
    <xf numFmtId="0" fontId="24" fillId="0" borderId="0" xfId="0" applyFont="1" applyFill="1" applyAlignment="1">
      <alignment/>
    </xf>
    <xf numFmtId="49" fontId="24" fillId="5" borderId="45" xfId="0" applyNumberFormat="1" applyFont="1" applyFill="1" applyBorder="1" applyAlignment="1">
      <alignment horizontal="center" vertical="center"/>
    </xf>
    <xf numFmtId="0" fontId="56" fillId="0" borderId="0" xfId="0" applyFont="1" applyFill="1" applyAlignment="1">
      <alignment/>
    </xf>
    <xf numFmtId="49" fontId="24" fillId="0" borderId="45" xfId="0" applyNumberFormat="1" applyFont="1" applyBorder="1" applyAlignment="1">
      <alignment horizontal="left" wrapText="1"/>
    </xf>
    <xf numFmtId="3" fontId="24" fillId="0" borderId="52" xfId="0" applyNumberFormat="1" applyFont="1" applyBorder="1" applyAlignment="1">
      <alignment horizontal="right" wrapText="1"/>
    </xf>
    <xf numFmtId="3" fontId="24" fillId="0" borderId="42" xfId="0" applyNumberFormat="1" applyFont="1" applyBorder="1" applyAlignment="1">
      <alignment horizontal="right" wrapText="1"/>
    </xf>
    <xf numFmtId="3" fontId="24" fillId="0" borderId="43" xfId="0" applyNumberFormat="1" applyFont="1" applyBorder="1" applyAlignment="1">
      <alignment horizontal="right" wrapText="1"/>
    </xf>
    <xf numFmtId="49" fontId="24" fillId="0" borderId="45" xfId="0" applyNumberFormat="1" applyFont="1" applyBorder="1" applyAlignment="1">
      <alignment horizontal="center"/>
    </xf>
    <xf numFmtId="3" fontId="18" fillId="0" borderId="39" xfId="0" applyNumberFormat="1" applyFont="1" applyFill="1" applyBorder="1" applyAlignment="1" applyProtection="1">
      <alignment horizontal="right" vertical="center"/>
      <protection locked="0"/>
    </xf>
    <xf numFmtId="3" fontId="18" fillId="0" borderId="40" xfId="0" applyNumberFormat="1" applyFont="1" applyFill="1" applyBorder="1" applyAlignment="1" applyProtection="1">
      <alignment horizontal="right" vertical="center"/>
      <protection locked="0"/>
    </xf>
    <xf numFmtId="3" fontId="24" fillId="0" borderId="26" xfId="0" applyNumberFormat="1" applyFont="1" applyBorder="1" applyAlignment="1" applyProtection="1">
      <alignment horizontal="right" vertical="center"/>
      <protection locked="0"/>
    </xf>
    <xf numFmtId="3" fontId="24" fillId="0" borderId="18" xfId="0" applyNumberFormat="1" applyFont="1" applyBorder="1" applyAlignment="1" applyProtection="1">
      <alignment horizontal="right" vertical="center"/>
      <protection locked="0"/>
    </xf>
    <xf numFmtId="3" fontId="24" fillId="0" borderId="26" xfId="0" applyNumberFormat="1" applyFont="1" applyBorder="1" applyAlignment="1" applyProtection="1">
      <alignment horizontal="right"/>
      <protection locked="0"/>
    </xf>
    <xf numFmtId="3" fontId="24" fillId="0" borderId="42" xfId="0" applyNumberFormat="1" applyFont="1" applyFill="1" applyBorder="1" applyAlignment="1">
      <alignment horizontal="right"/>
    </xf>
    <xf numFmtId="3" fontId="24" fillId="0" borderId="18" xfId="0" applyNumberFormat="1" applyFont="1" applyBorder="1" applyAlignment="1" applyProtection="1">
      <alignment horizontal="right"/>
      <protection locked="0"/>
    </xf>
    <xf numFmtId="3" fontId="18" fillId="5" borderId="41" xfId="0" applyNumberFormat="1" applyFont="1" applyFill="1" applyBorder="1" applyAlignment="1">
      <alignment horizontal="right" vertical="center"/>
    </xf>
    <xf numFmtId="3" fontId="18" fillId="5" borderId="18" xfId="0" applyNumberFormat="1" applyFont="1" applyFill="1" applyBorder="1" applyAlignment="1">
      <alignment horizontal="right" vertical="center"/>
    </xf>
    <xf numFmtId="0" fontId="3" fillId="0" borderId="0" xfId="0" applyFont="1" applyFill="1" applyBorder="1" applyAlignment="1" applyProtection="1">
      <alignment/>
      <protection locked="0"/>
    </xf>
    <xf numFmtId="0" fontId="18" fillId="0" borderId="46" xfId="0" applyFont="1" applyBorder="1" applyAlignment="1">
      <alignment horizontal="left" vertical="center" wrapText="1"/>
    </xf>
    <xf numFmtId="220" fontId="24" fillId="0" borderId="0" xfId="0" applyNumberFormat="1" applyFont="1" applyFill="1" applyAlignment="1">
      <alignment/>
    </xf>
    <xf numFmtId="3" fontId="24" fillId="0" borderId="15" xfId="0" applyNumberFormat="1" applyFont="1" applyBorder="1" applyAlignment="1">
      <alignment horizontal="right" vertical="center"/>
    </xf>
    <xf numFmtId="49" fontId="3" fillId="0" borderId="0" xfId="0" applyNumberFormat="1" applyFont="1" applyBorder="1" applyAlignment="1" applyProtection="1">
      <alignment horizontal="center"/>
      <protection locked="0"/>
    </xf>
    <xf numFmtId="0" fontId="5" fillId="0" borderId="0" xfId="0" applyFont="1" applyBorder="1" applyAlignment="1" applyProtection="1">
      <alignment horizontal="left" vertical="top" wrapText="1"/>
      <protection locked="0"/>
    </xf>
    <xf numFmtId="3" fontId="57" fillId="27" borderId="0" xfId="0" applyNumberFormat="1" applyFont="1" applyFill="1" applyBorder="1" applyAlignment="1" applyProtection="1">
      <alignment/>
      <protection locked="0"/>
    </xf>
    <xf numFmtId="3" fontId="57" fillId="27" borderId="59" xfId="0" applyNumberFormat="1" applyFont="1" applyFill="1" applyBorder="1" applyAlignment="1" applyProtection="1">
      <alignment/>
      <protection locked="0"/>
    </xf>
    <xf numFmtId="3" fontId="58" fillId="0" borderId="0" xfId="0" applyNumberFormat="1" applyFont="1" applyFill="1" applyBorder="1" applyAlignment="1" applyProtection="1">
      <alignment/>
      <protection locked="0"/>
    </xf>
    <xf numFmtId="49" fontId="13" fillId="0" borderId="20" xfId="0" applyNumberFormat="1" applyFont="1" applyBorder="1" applyAlignment="1">
      <alignment horizontal="center"/>
    </xf>
    <xf numFmtId="49" fontId="13" fillId="0" borderId="22" xfId="0" applyNumberFormat="1" applyFont="1" applyBorder="1" applyAlignment="1">
      <alignment horizontal="center"/>
    </xf>
    <xf numFmtId="0" fontId="13" fillId="0" borderId="23" xfId="0" applyFont="1" applyBorder="1" applyAlignment="1">
      <alignment horizontal="left" vertical="top" wrapText="1"/>
    </xf>
    <xf numFmtId="49" fontId="13" fillId="0" borderId="24" xfId="0" applyNumberFormat="1" applyFont="1" applyBorder="1" applyAlignment="1">
      <alignment horizontal="center"/>
    </xf>
    <xf numFmtId="0" fontId="13" fillId="0" borderId="25" xfId="0" applyFont="1" applyBorder="1" applyAlignment="1">
      <alignment horizontal="left" vertical="top" wrapText="1"/>
    </xf>
    <xf numFmtId="49" fontId="13" fillId="0" borderId="12" xfId="0" applyNumberFormat="1" applyFont="1" applyBorder="1" applyAlignment="1">
      <alignment horizontal="center"/>
    </xf>
    <xf numFmtId="0" fontId="13" fillId="0" borderId="14" xfId="0" applyFont="1" applyBorder="1" applyAlignment="1">
      <alignment horizontal="left" vertical="top" wrapText="1"/>
    </xf>
    <xf numFmtId="49" fontId="3" fillId="0" borderId="0" xfId="0" applyNumberFormat="1" applyFont="1" applyFill="1" applyBorder="1" applyAlignment="1" applyProtection="1">
      <alignment horizontal="center"/>
      <protection locked="0"/>
    </xf>
    <xf numFmtId="188" fontId="3" fillId="0" borderId="0" xfId="0" applyNumberFormat="1" applyFont="1" applyFill="1" applyBorder="1" applyAlignment="1" applyProtection="1">
      <alignment/>
      <protection locked="0"/>
    </xf>
    <xf numFmtId="0" fontId="28" fillId="0" borderId="0" xfId="0" applyFont="1" applyAlignment="1" applyProtection="1">
      <alignment horizontal="left" vertical="top" wrapText="1"/>
      <protection locked="0"/>
    </xf>
    <xf numFmtId="49" fontId="3" fillId="0" borderId="0" xfId="0" applyNumberFormat="1" applyFont="1" applyFill="1" applyAlignment="1" applyProtection="1">
      <alignment horizontal="center"/>
      <protection locked="0"/>
    </xf>
    <xf numFmtId="188" fontId="3" fillId="0" borderId="0" xfId="0" applyNumberFormat="1" applyFont="1" applyFill="1" applyAlignment="1" applyProtection="1">
      <alignment/>
      <protection locked="0"/>
    </xf>
    <xf numFmtId="188" fontId="3" fillId="0" borderId="0" xfId="0" applyNumberFormat="1" applyFont="1" applyAlignment="1" applyProtection="1">
      <alignment/>
      <protection locked="0"/>
    </xf>
    <xf numFmtId="0" fontId="3" fillId="0" borderId="0" xfId="0" applyFont="1" applyAlignment="1">
      <alignment horizontal="left" vertical="top" wrapText="1"/>
    </xf>
    <xf numFmtId="0" fontId="18" fillId="0" borderId="46" xfId="0" applyFont="1" applyBorder="1" applyAlignment="1">
      <alignment horizontal="justify" vertical="center" wrapText="1"/>
    </xf>
    <xf numFmtId="3" fontId="18" fillId="0" borderId="49" xfId="0" applyNumberFormat="1" applyFont="1" applyFill="1" applyBorder="1" applyAlignment="1">
      <alignment horizontal="right" vertical="center"/>
    </xf>
    <xf numFmtId="3" fontId="18" fillId="0" borderId="47" xfId="0" applyNumberFormat="1" applyFont="1" applyFill="1" applyBorder="1" applyAlignment="1">
      <alignment horizontal="right"/>
    </xf>
    <xf numFmtId="49" fontId="18" fillId="0" borderId="13" xfId="0" applyNumberFormat="1" applyFont="1" applyBorder="1" applyAlignment="1">
      <alignment horizontal="justify" vertical="center" wrapText="1"/>
    </xf>
    <xf numFmtId="3" fontId="26" fillId="0" borderId="18" xfId="0" applyNumberFormat="1" applyFont="1" applyFill="1" applyBorder="1" applyAlignment="1">
      <alignment horizontal="right" wrapText="1"/>
    </xf>
    <xf numFmtId="3" fontId="26" fillId="0" borderId="41" xfId="0" applyNumberFormat="1" applyFont="1" applyFill="1" applyBorder="1" applyAlignment="1">
      <alignment horizontal="right" wrapText="1"/>
    </xf>
    <xf numFmtId="0" fontId="0" fillId="0" borderId="0" xfId="0" applyFont="1" applyFill="1" applyAlignment="1" applyProtection="1">
      <alignment/>
      <protection locked="0"/>
    </xf>
    <xf numFmtId="3" fontId="18" fillId="0" borderId="36" xfId="0" applyNumberFormat="1" applyFont="1" applyBorder="1" applyAlignment="1" applyProtection="1">
      <alignment horizontal="right" vertical="center"/>
      <protection locked="0"/>
    </xf>
    <xf numFmtId="49" fontId="21" fillId="5" borderId="51" xfId="0" applyNumberFormat="1" applyFont="1" applyFill="1" applyBorder="1" applyAlignment="1">
      <alignment horizontal="center" vertical="center"/>
    </xf>
    <xf numFmtId="49" fontId="21" fillId="5" borderId="13" xfId="0" applyNumberFormat="1" applyFont="1" applyFill="1" applyBorder="1" applyAlignment="1">
      <alignment horizontal="center" vertical="center" wrapText="1"/>
    </xf>
    <xf numFmtId="3" fontId="29" fillId="5" borderId="31" xfId="0" applyNumberFormat="1" applyFont="1" applyFill="1" applyBorder="1" applyAlignment="1">
      <alignment horizontal="right" wrapText="1"/>
    </xf>
    <xf numFmtId="3" fontId="29" fillId="5" borderId="26" xfId="0" applyNumberFormat="1" applyFont="1" applyFill="1" applyBorder="1" applyAlignment="1">
      <alignment horizontal="right" wrapText="1"/>
    </xf>
    <xf numFmtId="3" fontId="29" fillId="5" borderId="32" xfId="0" applyNumberFormat="1" applyFont="1" applyFill="1" applyBorder="1" applyAlignment="1">
      <alignment horizontal="right" wrapText="1"/>
    </xf>
    <xf numFmtId="3" fontId="29" fillId="5" borderId="41" xfId="0" applyNumberFormat="1" applyFont="1" applyFill="1" applyBorder="1" applyAlignment="1">
      <alignment horizontal="right" wrapText="1"/>
    </xf>
    <xf numFmtId="3" fontId="29" fillId="5" borderId="18" xfId="0" applyNumberFormat="1" applyFont="1" applyFill="1" applyBorder="1" applyAlignment="1">
      <alignment horizontal="right" wrapText="1"/>
    </xf>
    <xf numFmtId="3" fontId="29" fillId="5" borderId="13" xfId="0" applyNumberFormat="1" applyFont="1" applyFill="1" applyBorder="1" applyAlignment="1">
      <alignment horizontal="right" wrapText="1"/>
    </xf>
    <xf numFmtId="3" fontId="18" fillId="0" borderId="32" xfId="0" applyNumberFormat="1" applyFont="1" applyFill="1" applyBorder="1" applyAlignment="1">
      <alignment horizontal="right"/>
    </xf>
    <xf numFmtId="3" fontId="26" fillId="0" borderId="32" xfId="0" applyNumberFormat="1" applyFont="1" applyFill="1" applyBorder="1" applyAlignment="1">
      <alignment horizontal="right" wrapText="1"/>
    </xf>
    <xf numFmtId="3" fontId="46" fillId="0" borderId="32" xfId="0" applyNumberFormat="1" applyFont="1" applyFill="1" applyBorder="1" applyAlignment="1">
      <alignment horizontal="right" wrapText="1"/>
    </xf>
    <xf numFmtId="3" fontId="18" fillId="0" borderId="47" xfId="0" applyNumberFormat="1" applyFont="1" applyFill="1" applyBorder="1" applyAlignment="1">
      <alignment horizontal="right" vertical="center"/>
    </xf>
    <xf numFmtId="3" fontId="18" fillId="0" borderId="13" xfId="0" applyNumberFormat="1" applyFont="1" applyFill="1" applyBorder="1" applyAlignment="1">
      <alignment horizontal="right"/>
    </xf>
    <xf numFmtId="3" fontId="18" fillId="0" borderId="36" xfId="0" applyNumberFormat="1" applyFont="1" applyFill="1" applyBorder="1" applyAlignment="1">
      <alignment horizontal="right"/>
    </xf>
    <xf numFmtId="3" fontId="26" fillId="0" borderId="13" xfId="0" applyNumberFormat="1" applyFont="1" applyFill="1" applyBorder="1" applyAlignment="1">
      <alignment horizontal="right" vertical="center"/>
    </xf>
    <xf numFmtId="3" fontId="11" fillId="5" borderId="35" xfId="0" applyNumberFormat="1" applyFont="1" applyFill="1" applyBorder="1" applyAlignment="1">
      <alignment horizontal="right"/>
    </xf>
    <xf numFmtId="3" fontId="11" fillId="5" borderId="35" xfId="0" applyNumberFormat="1" applyFont="1" applyFill="1" applyBorder="1" applyAlignment="1">
      <alignment horizontal="right" vertical="center"/>
    </xf>
    <xf numFmtId="3" fontId="18" fillId="0" borderId="18" xfId="0" applyNumberFormat="1" applyFont="1" applyBorder="1" applyAlignment="1">
      <alignment horizontal="right"/>
    </xf>
    <xf numFmtId="3" fontId="18" fillId="0" borderId="49" xfId="0" applyNumberFormat="1" applyFont="1" applyBorder="1" applyAlignment="1">
      <alignment horizontal="right" vertical="center"/>
    </xf>
    <xf numFmtId="3" fontId="49" fillId="0" borderId="0" xfId="0" applyNumberFormat="1" applyFont="1" applyBorder="1" applyAlignment="1">
      <alignment horizontal="right"/>
    </xf>
    <xf numFmtId="3" fontId="27" fillId="0" borderId="42" xfId="0" applyNumberFormat="1" applyFont="1" applyFill="1" applyBorder="1" applyAlignment="1" applyProtection="1">
      <alignment horizontal="right" vertical="center"/>
      <protection locked="0"/>
    </xf>
    <xf numFmtId="3" fontId="27" fillId="0" borderId="43" xfId="0" applyNumberFormat="1" applyFont="1" applyFill="1" applyBorder="1" applyAlignment="1" applyProtection="1">
      <alignment horizontal="right" vertical="center"/>
      <protection locked="0"/>
    </xf>
    <xf numFmtId="3" fontId="27" fillId="0" borderId="52" xfId="0" applyNumberFormat="1" applyFont="1" applyBorder="1" applyAlignment="1">
      <alignment horizontal="right" vertical="center"/>
    </xf>
    <xf numFmtId="3" fontId="27" fillId="0" borderId="47" xfId="0" applyNumberFormat="1" applyFont="1" applyBorder="1" applyAlignment="1">
      <alignment horizontal="right" vertical="center"/>
    </xf>
    <xf numFmtId="3" fontId="27" fillId="0" borderId="47" xfId="0" applyNumberFormat="1" applyFont="1" applyBorder="1" applyAlignment="1" applyProtection="1">
      <alignment horizontal="right" vertical="center"/>
      <protection locked="0"/>
    </xf>
    <xf numFmtId="0" fontId="21" fillId="5" borderId="14" xfId="0" applyFont="1" applyFill="1" applyBorder="1" applyAlignment="1">
      <alignment horizontal="center" vertical="center" wrapText="1"/>
    </xf>
    <xf numFmtId="3" fontId="21" fillId="5" borderId="17" xfId="0" applyNumberFormat="1" applyFont="1" applyFill="1" applyBorder="1" applyAlignment="1">
      <alignment horizontal="right" vertical="center"/>
    </xf>
    <xf numFmtId="3" fontId="21" fillId="5" borderId="12" xfId="0" applyNumberFormat="1" applyFont="1" applyFill="1" applyBorder="1" applyAlignment="1">
      <alignment horizontal="right" vertical="center"/>
    </xf>
    <xf numFmtId="49" fontId="21" fillId="5" borderId="12" xfId="0" applyNumberFormat="1" applyFont="1" applyFill="1" applyBorder="1" applyAlignment="1">
      <alignment horizontal="center" vertical="center"/>
    </xf>
    <xf numFmtId="3" fontId="24" fillId="5" borderId="60" xfId="0" applyNumberFormat="1" applyFont="1" applyFill="1" applyBorder="1" applyAlignment="1">
      <alignment horizontal="right" wrapText="1"/>
    </xf>
    <xf numFmtId="49" fontId="18" fillId="0" borderId="41" xfId="0" applyNumberFormat="1" applyFont="1" applyFill="1" applyBorder="1" applyAlignment="1">
      <alignment horizontal="center"/>
    </xf>
    <xf numFmtId="49" fontId="21" fillId="0" borderId="22" xfId="0" applyNumberFormat="1" applyFont="1" applyFill="1" applyBorder="1" applyAlignment="1">
      <alignment horizontal="center" vertical="center"/>
    </xf>
    <xf numFmtId="0" fontId="6" fillId="0" borderId="12" xfId="0" applyFont="1" applyBorder="1" applyAlignment="1">
      <alignment horizontal="center" vertical="center" wrapText="1"/>
    </xf>
    <xf numFmtId="3" fontId="18" fillId="0" borderId="40" xfId="0" applyNumberFormat="1" applyFont="1" applyBorder="1" applyAlignment="1">
      <alignment horizontal="right" vertical="center"/>
    </xf>
    <xf numFmtId="49" fontId="18" fillId="0" borderId="56" xfId="0" applyNumberFormat="1" applyFont="1" applyFill="1" applyBorder="1" applyAlignment="1">
      <alignment horizontal="center" vertical="center" wrapText="1"/>
    </xf>
    <xf numFmtId="49" fontId="11" fillId="5" borderId="14" xfId="0" applyNumberFormat="1" applyFont="1" applyFill="1" applyBorder="1" applyAlignment="1">
      <alignment horizontal="center" vertical="center"/>
    </xf>
    <xf numFmtId="0" fontId="8" fillId="0" borderId="20"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61" xfId="0" applyFont="1" applyBorder="1" applyAlignment="1">
      <alignment horizontal="center" vertical="center" wrapText="1"/>
    </xf>
    <xf numFmtId="0" fontId="20" fillId="0" borderId="0" xfId="0" applyFont="1" applyBorder="1" applyAlignment="1" applyProtection="1">
      <alignment horizontal="center" vertical="center" wrapText="1"/>
      <protection locked="0"/>
    </xf>
    <xf numFmtId="0" fontId="8" fillId="0" borderId="14" xfId="0" applyFont="1" applyBorder="1" applyAlignment="1">
      <alignment horizontal="center" vertical="center" wrapText="1"/>
    </xf>
    <xf numFmtId="49" fontId="13" fillId="0" borderId="23" xfId="0" applyNumberFormat="1" applyFont="1" applyBorder="1" applyAlignment="1">
      <alignment horizontal="center"/>
    </xf>
    <xf numFmtId="49" fontId="13" fillId="0" borderId="25" xfId="0" applyNumberFormat="1" applyFont="1" applyBorder="1" applyAlignment="1">
      <alignment horizontal="center"/>
    </xf>
    <xf numFmtId="49" fontId="13" fillId="0" borderId="14" xfId="0" applyNumberFormat="1" applyFont="1" applyBorder="1" applyAlignment="1">
      <alignment horizontal="center"/>
    </xf>
    <xf numFmtId="0" fontId="48" fillId="0" borderId="15" xfId="0" applyFont="1" applyBorder="1" applyAlignment="1">
      <alignment horizontal="center" vertical="center" wrapText="1"/>
    </xf>
    <xf numFmtId="3" fontId="24" fillId="0" borderId="33" xfId="0" applyNumberFormat="1" applyFont="1" applyFill="1" applyBorder="1" applyAlignment="1">
      <alignment horizontal="right"/>
    </xf>
    <xf numFmtId="3" fontId="18" fillId="0" borderId="26" xfId="0" applyNumberFormat="1" applyFont="1" applyBorder="1" applyAlignment="1">
      <alignment horizontal="right" vertical="top" wrapText="1"/>
    </xf>
    <xf numFmtId="3" fontId="18" fillId="0" borderId="18" xfId="0" applyNumberFormat="1" applyFont="1" applyBorder="1" applyAlignment="1">
      <alignment horizontal="right" vertical="top" wrapText="1"/>
    </xf>
    <xf numFmtId="3" fontId="24" fillId="0" borderId="33" xfId="0" applyNumberFormat="1" applyFont="1" applyFill="1" applyBorder="1" applyAlignment="1">
      <alignment horizontal="right" vertical="center"/>
    </xf>
    <xf numFmtId="3" fontId="24" fillId="0" borderId="13" xfId="0" applyNumberFormat="1" applyFont="1" applyFill="1" applyBorder="1" applyAlignment="1">
      <alignment horizontal="right"/>
    </xf>
    <xf numFmtId="3" fontId="24" fillId="0" borderId="34" xfId="0" applyNumberFormat="1" applyFont="1" applyFill="1" applyBorder="1" applyAlignment="1">
      <alignment horizontal="right"/>
    </xf>
    <xf numFmtId="213" fontId="13" fillId="0" borderId="41" xfId="0" applyNumberFormat="1" applyFont="1" applyBorder="1" applyAlignment="1">
      <alignment horizontal="right" vertical="center"/>
    </xf>
    <xf numFmtId="213" fontId="13" fillId="0" borderId="18" xfId="0" applyNumberFormat="1" applyFont="1" applyBorder="1" applyAlignment="1">
      <alignment horizontal="right" vertical="center"/>
    </xf>
    <xf numFmtId="213" fontId="13" fillId="0" borderId="41" xfId="0" applyNumberFormat="1" applyFont="1" applyBorder="1" applyAlignment="1">
      <alignment horizontal="right"/>
    </xf>
    <xf numFmtId="213" fontId="13" fillId="0" borderId="18" xfId="0" applyNumberFormat="1" applyFont="1" applyBorder="1" applyAlignment="1">
      <alignment horizontal="right"/>
    </xf>
    <xf numFmtId="3" fontId="3" fillId="0" borderId="0" xfId="0" applyNumberFormat="1" applyFont="1" applyFill="1" applyAlignment="1">
      <alignment/>
    </xf>
    <xf numFmtId="49" fontId="5" fillId="0" borderId="20" xfId="0" applyNumberFormat="1" applyFont="1" applyBorder="1" applyAlignment="1" applyProtection="1">
      <alignment horizontal="center" vertical="center" wrapText="1"/>
      <protection locked="0"/>
    </xf>
    <xf numFmtId="0" fontId="8" fillId="0" borderId="14" xfId="0" applyFont="1" applyBorder="1" applyAlignment="1">
      <alignment horizontal="center" vertical="center" wrapText="1"/>
    </xf>
    <xf numFmtId="49" fontId="14" fillId="0" borderId="21" xfId="0" applyNumberFormat="1" applyFont="1" applyBorder="1" applyAlignment="1">
      <alignment horizontal="center"/>
    </xf>
    <xf numFmtId="49" fontId="14" fillId="0" borderId="14" xfId="0" applyNumberFormat="1" applyFont="1" applyBorder="1" applyAlignment="1">
      <alignment horizontal="center"/>
    </xf>
    <xf numFmtId="49" fontId="14" fillId="0" borderId="23" xfId="0" applyNumberFormat="1" applyFont="1" applyBorder="1" applyAlignment="1">
      <alignment horizontal="center"/>
    </xf>
    <xf numFmtId="49" fontId="14" fillId="0" borderId="25" xfId="0" applyNumberFormat="1" applyFont="1" applyBorder="1" applyAlignment="1">
      <alignment horizontal="center"/>
    </xf>
    <xf numFmtId="0" fontId="21" fillId="5" borderId="12" xfId="0" applyFont="1" applyFill="1" applyBorder="1" applyAlignment="1">
      <alignment horizontal="centerContinuous" vertical="center" wrapText="1"/>
    </xf>
    <xf numFmtId="49" fontId="18" fillId="0" borderId="13" xfId="0" applyNumberFormat="1" applyFont="1" applyBorder="1" applyAlignment="1">
      <alignment vertical="center" wrapText="1"/>
    </xf>
    <xf numFmtId="3" fontId="29" fillId="5" borderId="15" xfId="0" applyNumberFormat="1" applyFont="1" applyFill="1" applyBorder="1" applyAlignment="1">
      <alignment horizontal="right" vertical="center" wrapText="1"/>
    </xf>
    <xf numFmtId="3" fontId="26" fillId="0" borderId="37" xfId="0" applyNumberFormat="1" applyFont="1" applyBorder="1" applyAlignment="1">
      <alignment horizontal="right"/>
    </xf>
    <xf numFmtId="3" fontId="24" fillId="5" borderId="15" xfId="0" applyNumberFormat="1" applyFont="1" applyFill="1" applyBorder="1" applyAlignment="1">
      <alignment horizontal="right" vertical="center"/>
    </xf>
    <xf numFmtId="3" fontId="26" fillId="0" borderId="39" xfId="0" applyNumberFormat="1" applyFont="1" applyBorder="1" applyAlignment="1">
      <alignment horizontal="right" vertical="center"/>
    </xf>
    <xf numFmtId="3" fontId="11" fillId="5" borderId="15" xfId="0" applyNumberFormat="1" applyFont="1" applyFill="1" applyBorder="1" applyAlignment="1">
      <alignment horizontal="right"/>
    </xf>
    <xf numFmtId="3" fontId="18" fillId="0" borderId="41" xfId="0" applyNumberFormat="1" applyFont="1" applyBorder="1" applyAlignment="1">
      <alignment vertical="center"/>
    </xf>
    <xf numFmtId="3" fontId="18" fillId="0" borderId="39" xfId="0" applyNumberFormat="1" applyFont="1" applyBorder="1" applyAlignment="1">
      <alignment horizontal="right" vertical="center"/>
    </xf>
    <xf numFmtId="218" fontId="18" fillId="0" borderId="41" xfId="0" applyNumberFormat="1" applyFont="1" applyBorder="1" applyAlignment="1">
      <alignment vertical="center"/>
    </xf>
    <xf numFmtId="3" fontId="18" fillId="0" borderId="41" xfId="0" applyNumberFormat="1" applyFont="1" applyBorder="1" applyAlignment="1">
      <alignment horizontal="right" vertical="center"/>
    </xf>
    <xf numFmtId="3" fontId="18" fillId="0" borderId="41" xfId="0" applyNumberFormat="1" applyFont="1" applyBorder="1" applyAlignment="1" applyProtection="1">
      <alignment horizontal="right"/>
      <protection locked="0"/>
    </xf>
    <xf numFmtId="3" fontId="18" fillId="0" borderId="62" xfId="0" applyNumberFormat="1" applyFont="1" applyBorder="1" applyAlignment="1" applyProtection="1">
      <alignment horizontal="right" vertical="center"/>
      <protection locked="0"/>
    </xf>
    <xf numFmtId="3" fontId="21" fillId="5" borderId="15" xfId="0" applyNumberFormat="1" applyFont="1" applyFill="1" applyBorder="1" applyAlignment="1">
      <alignment horizontal="right" vertical="center"/>
    </xf>
    <xf numFmtId="3" fontId="29" fillId="5" borderId="63" xfId="0" applyNumberFormat="1" applyFont="1" applyFill="1" applyBorder="1" applyAlignment="1">
      <alignment horizontal="right" wrapText="1"/>
    </xf>
    <xf numFmtId="3" fontId="29" fillId="5" borderId="55" xfId="0" applyNumberFormat="1" applyFont="1" applyFill="1" applyBorder="1" applyAlignment="1">
      <alignment horizontal="right" wrapText="1"/>
    </xf>
    <xf numFmtId="3" fontId="26" fillId="0" borderId="58" xfId="0" applyNumberFormat="1" applyFont="1" applyBorder="1" applyAlignment="1">
      <alignment horizontal="right" wrapText="1"/>
    </xf>
    <xf numFmtId="3" fontId="47" fillId="0" borderId="55" xfId="0" applyNumberFormat="1" applyFont="1" applyBorder="1" applyAlignment="1">
      <alignment horizontal="right"/>
    </xf>
    <xf numFmtId="3" fontId="24" fillId="5" borderId="55" xfId="0" applyNumberFormat="1" applyFont="1" applyFill="1" applyBorder="1" applyAlignment="1">
      <alignment horizontal="right"/>
    </xf>
    <xf numFmtId="3" fontId="18" fillId="0" borderId="58" xfId="0" applyNumberFormat="1" applyFont="1" applyBorder="1" applyAlignment="1">
      <alignment horizontal="right"/>
    </xf>
    <xf numFmtId="3" fontId="27" fillId="0" borderId="58" xfId="0" applyNumberFormat="1" applyFont="1" applyBorder="1" applyAlignment="1">
      <alignment horizontal="right"/>
    </xf>
    <xf numFmtId="3" fontId="11" fillId="5" borderId="55" xfId="0" applyNumberFormat="1" applyFont="1" applyFill="1" applyBorder="1" applyAlignment="1">
      <alignment horizontal="right" vertical="center"/>
    </xf>
    <xf numFmtId="3" fontId="18" fillId="0" borderId="55" xfId="0" applyNumberFormat="1" applyFont="1" applyBorder="1" applyAlignment="1">
      <alignment vertical="center"/>
    </xf>
    <xf numFmtId="3" fontId="18" fillId="0" borderId="55" xfId="0" applyNumberFormat="1" applyFont="1" applyBorder="1" applyAlignment="1">
      <alignment horizontal="right" vertical="center"/>
    </xf>
    <xf numFmtId="3" fontId="27" fillId="0" borderId="55" xfId="0" applyNumberFormat="1" applyFont="1" applyBorder="1" applyAlignment="1">
      <alignment horizontal="right" vertical="center"/>
    </xf>
    <xf numFmtId="3" fontId="18" fillId="0" borderId="55" xfId="0" applyNumberFormat="1" applyFont="1" applyBorder="1" applyAlignment="1" applyProtection="1">
      <alignment horizontal="right" vertical="center"/>
      <protection locked="0"/>
    </xf>
    <xf numFmtId="3" fontId="18" fillId="0" borderId="55" xfId="0" applyNumberFormat="1" applyFont="1" applyFill="1" applyBorder="1" applyAlignment="1">
      <alignment horizontal="right" vertical="center"/>
    </xf>
    <xf numFmtId="3" fontId="18" fillId="0" borderId="58" xfId="0" applyNumberFormat="1" applyFont="1" applyFill="1" applyBorder="1" applyAlignment="1">
      <alignment horizontal="right" vertical="center"/>
    </xf>
    <xf numFmtId="3" fontId="27" fillId="0" borderId="55" xfId="0" applyNumberFormat="1" applyFont="1" applyFill="1" applyBorder="1" applyAlignment="1">
      <alignment horizontal="right" vertical="center"/>
    </xf>
    <xf numFmtId="3" fontId="47" fillId="0" borderId="55" xfId="0" applyNumberFormat="1" applyFont="1" applyFill="1" applyBorder="1" applyAlignment="1">
      <alignment horizontal="right" vertical="center"/>
    </xf>
    <xf numFmtId="3" fontId="24" fillId="5" borderId="58" xfId="0" applyNumberFormat="1" applyFont="1" applyFill="1" applyBorder="1" applyAlignment="1">
      <alignment horizontal="right" vertical="center"/>
    </xf>
    <xf numFmtId="3" fontId="27" fillId="0" borderId="58" xfId="0" applyNumberFormat="1" applyFont="1" applyBorder="1" applyAlignment="1">
      <alignment horizontal="right" vertical="center"/>
    </xf>
    <xf numFmtId="3" fontId="18" fillId="0" borderId="58" xfId="0" applyNumberFormat="1" applyFont="1" applyBorder="1" applyAlignment="1">
      <alignment horizontal="right" vertical="center"/>
    </xf>
    <xf numFmtId="3" fontId="26" fillId="0" borderId="55" xfId="0" applyNumberFormat="1" applyFont="1" applyBorder="1" applyAlignment="1">
      <alignment vertical="center"/>
    </xf>
    <xf numFmtId="3" fontId="18" fillId="0" borderId="58" xfId="0" applyNumberFormat="1" applyFont="1" applyBorder="1" applyAlignment="1" applyProtection="1">
      <alignment horizontal="right" vertical="center"/>
      <protection locked="0"/>
    </xf>
    <xf numFmtId="3" fontId="27" fillId="0" borderId="55" xfId="0" applyNumberFormat="1" applyFont="1" applyBorder="1" applyAlignment="1" applyProtection="1">
      <alignment horizontal="right"/>
      <protection locked="0"/>
    </xf>
    <xf numFmtId="3" fontId="27" fillId="0" borderId="58" xfId="0" applyNumberFormat="1" applyFont="1" applyBorder="1" applyAlignment="1" applyProtection="1">
      <alignment horizontal="right"/>
      <protection locked="0"/>
    </xf>
    <xf numFmtId="3" fontId="27" fillId="0" borderId="55" xfId="0" applyNumberFormat="1" applyFont="1" applyBorder="1" applyAlignment="1" applyProtection="1">
      <alignment horizontal="right" vertical="center"/>
      <protection locked="0"/>
    </xf>
    <xf numFmtId="3" fontId="11" fillId="0" borderId="55" xfId="0" applyNumberFormat="1" applyFont="1" applyBorder="1" applyAlignment="1" applyProtection="1">
      <alignment horizontal="right" vertical="center"/>
      <protection locked="0"/>
    </xf>
    <xf numFmtId="3" fontId="18" fillId="0" borderId="55" xfId="0" applyNumberFormat="1" applyFont="1" applyBorder="1" applyAlignment="1" applyProtection="1">
      <alignment horizontal="right" vertical="center"/>
      <protection locked="0"/>
    </xf>
    <xf numFmtId="3" fontId="27" fillId="0" borderId="55" xfId="0" applyNumberFormat="1" applyFont="1" applyBorder="1" applyAlignment="1" applyProtection="1">
      <alignment horizontal="right" vertical="center"/>
      <protection locked="0"/>
    </xf>
    <xf numFmtId="3" fontId="24" fillId="0" borderId="55" xfId="0" applyNumberFormat="1" applyFont="1" applyFill="1" applyBorder="1" applyAlignment="1">
      <alignment horizontal="right" vertical="center"/>
    </xf>
    <xf numFmtId="3" fontId="18" fillId="0" borderId="58" xfId="0" applyNumberFormat="1" applyFont="1" applyBorder="1" applyAlignment="1" applyProtection="1">
      <alignment horizontal="right" vertical="center"/>
      <protection locked="0"/>
    </xf>
    <xf numFmtId="3" fontId="11" fillId="5" borderId="29" xfId="0" applyNumberFormat="1" applyFont="1" applyFill="1" applyBorder="1" applyAlignment="1">
      <alignment horizontal="right" vertical="center"/>
    </xf>
    <xf numFmtId="0" fontId="61" fillId="0" borderId="17" xfId="0" applyFont="1" applyBorder="1" applyAlignment="1">
      <alignment horizontal="center" vertical="center" wrapText="1"/>
    </xf>
    <xf numFmtId="3" fontId="13" fillId="0" borderId="21" xfId="0" applyNumberFormat="1" applyFont="1" applyBorder="1" applyAlignment="1">
      <alignment horizontal="right" vertical="top" wrapText="1"/>
    </xf>
    <xf numFmtId="3" fontId="13" fillId="0" borderId="23" xfId="0" applyNumberFormat="1" applyFont="1" applyBorder="1" applyAlignment="1">
      <alignment horizontal="right" vertical="top" wrapText="1"/>
    </xf>
    <xf numFmtId="3" fontId="13" fillId="0" borderId="25" xfId="0" applyNumberFormat="1" applyFont="1" applyBorder="1" applyAlignment="1">
      <alignment horizontal="right" vertical="top" wrapText="1"/>
    </xf>
    <xf numFmtId="3" fontId="13" fillId="0" borderId="14" xfId="0" applyNumberFormat="1" applyFont="1" applyBorder="1" applyAlignment="1">
      <alignment horizontal="right" vertical="top" wrapText="1"/>
    </xf>
    <xf numFmtId="3" fontId="49" fillId="0" borderId="0" xfId="0" applyNumberFormat="1" applyFont="1" applyFill="1" applyAlignment="1">
      <alignment/>
    </xf>
    <xf numFmtId="0" fontId="62" fillId="0" borderId="0" xfId="0" applyFont="1" applyFill="1" applyAlignment="1" applyProtection="1">
      <alignment/>
      <protection locked="0"/>
    </xf>
    <xf numFmtId="0" fontId="62" fillId="0" borderId="0" xfId="0" applyFont="1" applyFill="1" applyAlignment="1">
      <alignment/>
    </xf>
    <xf numFmtId="3" fontId="18" fillId="0" borderId="18" xfId="0" applyNumberFormat="1" applyFont="1" applyBorder="1" applyAlignment="1">
      <alignment horizontal="right" wrapText="1"/>
    </xf>
    <xf numFmtId="0" fontId="13" fillId="0" borderId="0" xfId="0" applyFont="1" applyFill="1" applyAlignment="1" applyProtection="1">
      <alignment/>
      <protection locked="0"/>
    </xf>
    <xf numFmtId="49" fontId="49" fillId="28" borderId="19" xfId="0" applyNumberFormat="1" applyFont="1" applyFill="1" applyBorder="1" applyAlignment="1">
      <alignment horizontal="center" vertical="center"/>
    </xf>
    <xf numFmtId="49" fontId="49" fillId="28" borderId="33" xfId="0" applyNumberFormat="1" applyFont="1" applyFill="1" applyBorder="1" applyAlignment="1">
      <alignment horizontal="left" vertical="center" wrapText="1"/>
    </xf>
    <xf numFmtId="3" fontId="49" fillId="28" borderId="41" xfId="0" applyNumberFormat="1" applyFont="1" applyFill="1" applyBorder="1" applyAlignment="1">
      <alignment horizontal="right" vertical="top" wrapText="1"/>
    </xf>
    <xf numFmtId="3" fontId="49" fillId="28" borderId="26" xfId="0" applyNumberFormat="1" applyFont="1" applyFill="1" applyBorder="1" applyAlignment="1">
      <alignment horizontal="right" vertical="center" wrapText="1"/>
    </xf>
    <xf numFmtId="3" fontId="49" fillId="28" borderId="18" xfId="0" applyNumberFormat="1" applyFont="1" applyFill="1" applyBorder="1" applyAlignment="1">
      <alignment horizontal="right" vertical="center" wrapText="1"/>
    </xf>
    <xf numFmtId="49" fontId="27" fillId="28" borderId="13" xfId="0" applyNumberFormat="1" applyFont="1" applyFill="1" applyBorder="1" applyAlignment="1">
      <alignment horizontal="center" vertical="center"/>
    </xf>
    <xf numFmtId="3" fontId="27" fillId="28" borderId="41" xfId="0" applyNumberFormat="1" applyFont="1" applyFill="1" applyBorder="1" applyAlignment="1">
      <alignment horizontal="right" vertical="center"/>
    </xf>
    <xf numFmtId="3" fontId="27" fillId="28" borderId="26" xfId="0" applyNumberFormat="1" applyFont="1" applyFill="1" applyBorder="1" applyAlignment="1">
      <alignment horizontal="right" vertical="center"/>
    </xf>
    <xf numFmtId="3" fontId="27" fillId="28" borderId="18" xfId="0" applyNumberFormat="1" applyFont="1" applyFill="1" applyBorder="1" applyAlignment="1">
      <alignment horizontal="right" vertical="center"/>
    </xf>
    <xf numFmtId="3" fontId="49" fillId="28" borderId="41" xfId="0" applyNumberFormat="1" applyFont="1" applyFill="1" applyBorder="1" applyAlignment="1">
      <alignment horizontal="right" vertical="center" wrapText="1"/>
    </xf>
    <xf numFmtId="3" fontId="49" fillId="28" borderId="32" xfId="0" applyNumberFormat="1" applyFont="1" applyFill="1" applyBorder="1" applyAlignment="1">
      <alignment horizontal="right" vertical="center" wrapText="1"/>
    </xf>
    <xf numFmtId="3" fontId="49" fillId="28" borderId="13" xfId="0" applyNumberFormat="1" applyFont="1" applyFill="1" applyBorder="1" applyAlignment="1">
      <alignment horizontal="right"/>
    </xf>
    <xf numFmtId="49" fontId="49" fillId="28" borderId="13" xfId="0" applyNumberFormat="1" applyFont="1" applyFill="1" applyBorder="1" applyAlignment="1">
      <alignment horizontal="center"/>
    </xf>
    <xf numFmtId="3" fontId="49" fillId="28" borderId="41" xfId="0" applyNumberFormat="1" applyFont="1" applyFill="1" applyBorder="1" applyAlignment="1">
      <alignment horizontal="right"/>
    </xf>
    <xf numFmtId="3" fontId="49" fillId="28" borderId="26" xfId="0" applyNumberFormat="1" applyFont="1" applyFill="1" applyBorder="1" applyAlignment="1">
      <alignment horizontal="right" wrapText="1"/>
    </xf>
    <xf numFmtId="3" fontId="49" fillId="28" borderId="18" xfId="0" applyNumberFormat="1" applyFont="1" applyFill="1" applyBorder="1" applyAlignment="1">
      <alignment horizontal="right" wrapText="1"/>
    </xf>
    <xf numFmtId="3" fontId="49" fillId="28" borderId="41" xfId="0" applyNumberFormat="1" applyFont="1" applyFill="1" applyBorder="1" applyAlignment="1">
      <alignment horizontal="right" wrapText="1"/>
    </xf>
    <xf numFmtId="3" fontId="49" fillId="28" borderId="33" xfId="0" applyNumberFormat="1" applyFont="1" applyFill="1" applyBorder="1" applyAlignment="1">
      <alignment horizontal="right"/>
    </xf>
    <xf numFmtId="3" fontId="27" fillId="28" borderId="41" xfId="0" applyNumberFormat="1" applyFont="1" applyFill="1" applyBorder="1" applyAlignment="1">
      <alignment horizontal="right"/>
    </xf>
    <xf numFmtId="3" fontId="27" fillId="28" borderId="18" xfId="0" applyNumberFormat="1" applyFont="1" applyFill="1" applyBorder="1" applyAlignment="1">
      <alignment horizontal="right"/>
    </xf>
    <xf numFmtId="3" fontId="27" fillId="28" borderId="26" xfId="0" applyNumberFormat="1" applyFont="1" applyFill="1" applyBorder="1" applyAlignment="1">
      <alignment horizontal="right"/>
    </xf>
    <xf numFmtId="49" fontId="27" fillId="28" borderId="45" xfId="0" applyNumberFormat="1" applyFont="1" applyFill="1" applyBorder="1" applyAlignment="1">
      <alignment horizontal="center" vertical="center"/>
    </xf>
    <xf numFmtId="3" fontId="27" fillId="28" borderId="52" xfId="0" applyNumberFormat="1" applyFont="1" applyFill="1" applyBorder="1" applyAlignment="1">
      <alignment horizontal="right"/>
    </xf>
    <xf numFmtId="3" fontId="27" fillId="28" borderId="41" xfId="0" applyNumberFormat="1" applyFont="1" applyFill="1" applyBorder="1" applyAlignment="1">
      <alignment horizontal="right" wrapText="1"/>
    </xf>
    <xf numFmtId="3" fontId="27" fillId="28" borderId="18" xfId="0" applyNumberFormat="1" applyFont="1" applyFill="1" applyBorder="1" applyAlignment="1">
      <alignment horizontal="right" wrapText="1"/>
    </xf>
    <xf numFmtId="3" fontId="18" fillId="0" borderId="26" xfId="0" applyNumberFormat="1" applyFont="1" applyFill="1" applyBorder="1" applyAlignment="1" applyProtection="1">
      <alignment horizontal="right" vertical="center"/>
      <protection locked="0"/>
    </xf>
    <xf numFmtId="49" fontId="24" fillId="24" borderId="13" xfId="0" applyNumberFormat="1" applyFont="1" applyFill="1" applyBorder="1" applyAlignment="1">
      <alignment horizontal="center" vertical="center"/>
    </xf>
    <xf numFmtId="49" fontId="18" fillId="24" borderId="13" xfId="0" applyNumberFormat="1" applyFont="1" applyFill="1" applyBorder="1" applyAlignment="1">
      <alignment horizontal="center" vertical="center"/>
    </xf>
    <xf numFmtId="3" fontId="18" fillId="24" borderId="41" xfId="0" applyNumberFormat="1" applyFont="1" applyFill="1" applyBorder="1" applyAlignment="1">
      <alignment horizontal="right" vertical="center"/>
    </xf>
    <xf numFmtId="3" fontId="18" fillId="24" borderId="18" xfId="0" applyNumberFormat="1" applyFont="1" applyFill="1" applyBorder="1" applyAlignment="1" applyProtection="1">
      <alignment horizontal="right" vertical="center"/>
      <protection locked="0"/>
    </xf>
    <xf numFmtId="3" fontId="24" fillId="24" borderId="41" xfId="0" applyNumberFormat="1" applyFont="1" applyFill="1" applyBorder="1" applyAlignment="1">
      <alignment horizontal="right" vertical="center"/>
    </xf>
    <xf numFmtId="0" fontId="38" fillId="0" borderId="64" xfId="0" applyFont="1" applyFill="1" applyBorder="1" applyAlignment="1" applyProtection="1">
      <alignment horizontal="center" vertical="center" wrapText="1"/>
      <protection locked="0"/>
    </xf>
    <xf numFmtId="3" fontId="39" fillId="0" borderId="0" xfId="0" applyNumberFormat="1" applyFont="1" applyFill="1" applyAlignment="1" applyProtection="1">
      <alignment/>
      <protection locked="0"/>
    </xf>
    <xf numFmtId="49" fontId="12" fillId="0" borderId="14" xfId="0" applyNumberFormat="1" applyFont="1" applyFill="1" applyBorder="1" applyAlignment="1" applyProtection="1">
      <alignment horizontal="center"/>
      <protection locked="0"/>
    </xf>
    <xf numFmtId="3" fontId="29" fillId="0" borderId="15" xfId="0" applyNumberFormat="1" applyFont="1" applyBorder="1" applyAlignment="1" applyProtection="1">
      <alignment/>
      <protection locked="0"/>
    </xf>
    <xf numFmtId="3" fontId="29" fillId="0" borderId="15" xfId="0" applyNumberFormat="1" applyFont="1" applyBorder="1" applyAlignment="1" applyProtection="1">
      <alignment/>
      <protection/>
    </xf>
    <xf numFmtId="3" fontId="29" fillId="0" borderId="16" xfId="0" applyNumberFormat="1" applyFont="1" applyBorder="1" applyAlignment="1" applyProtection="1">
      <alignment/>
      <protection locked="0"/>
    </xf>
    <xf numFmtId="3" fontId="29" fillId="0" borderId="17" xfId="0" applyNumberFormat="1" applyFont="1" applyBorder="1" applyAlignment="1" applyProtection="1">
      <alignment/>
      <protection locked="0"/>
    </xf>
    <xf numFmtId="3" fontId="29" fillId="0" borderId="14" xfId="0" applyNumberFormat="1" applyFont="1" applyBorder="1" applyAlignment="1" applyProtection="1">
      <alignment/>
      <protection locked="0"/>
    </xf>
    <xf numFmtId="3" fontId="29" fillId="0" borderId="12" xfId="0" applyNumberFormat="1" applyFont="1" applyBorder="1" applyAlignment="1" applyProtection="1">
      <alignment/>
      <protection locked="0"/>
    </xf>
    <xf numFmtId="0" fontId="34" fillId="0" borderId="0" xfId="0" applyFont="1" applyFill="1" applyAlignment="1" applyProtection="1">
      <alignment/>
      <protection locked="0"/>
    </xf>
    <xf numFmtId="49" fontId="3" fillId="0" borderId="12" xfId="0" applyNumberFormat="1" applyFont="1" applyBorder="1" applyAlignment="1" applyProtection="1">
      <alignment horizontal="center" vertical="center" wrapText="1"/>
      <protection locked="0"/>
    </xf>
    <xf numFmtId="49" fontId="26" fillId="0" borderId="36" xfId="0" applyNumberFormat="1" applyFont="1" applyFill="1" applyBorder="1" applyAlignment="1" applyProtection="1">
      <alignment horizontal="center"/>
      <protection locked="0"/>
    </xf>
    <xf numFmtId="3" fontId="26" fillId="0" borderId="42" xfId="0" applyNumberFormat="1" applyFont="1" applyFill="1" applyBorder="1" applyAlignment="1" applyProtection="1">
      <alignment/>
      <protection locked="0"/>
    </xf>
    <xf numFmtId="3" fontId="26" fillId="0" borderId="52" xfId="0" applyNumberFormat="1" applyFont="1" applyFill="1" applyBorder="1" applyAlignment="1" applyProtection="1">
      <alignment/>
      <protection locked="0"/>
    </xf>
    <xf numFmtId="3" fontId="26" fillId="0" borderId="47" xfId="0" applyNumberFormat="1" applyFont="1" applyFill="1" applyBorder="1" applyAlignment="1" applyProtection="1">
      <alignment/>
      <protection locked="0"/>
    </xf>
    <xf numFmtId="3" fontId="26" fillId="0" borderId="43" xfId="0" applyNumberFormat="1" applyFont="1" applyBorder="1" applyAlignment="1" applyProtection="1">
      <alignment/>
      <protection locked="0"/>
    </xf>
    <xf numFmtId="3" fontId="26" fillId="0" borderId="42" xfId="0" applyNumberFormat="1" applyFont="1" applyFill="1" applyBorder="1" applyAlignment="1" applyProtection="1">
      <alignment/>
      <protection/>
    </xf>
    <xf numFmtId="3" fontId="26" fillId="0" borderId="43" xfId="0" applyNumberFormat="1" applyFont="1" applyFill="1" applyBorder="1" applyAlignment="1" applyProtection="1">
      <alignment/>
      <protection locked="0"/>
    </xf>
    <xf numFmtId="49" fontId="26" fillId="0" borderId="19" xfId="0" applyNumberFormat="1" applyFont="1" applyFill="1" applyBorder="1" applyAlignment="1" applyProtection="1">
      <alignment horizontal="center"/>
      <protection locked="0"/>
    </xf>
    <xf numFmtId="3" fontId="26" fillId="0" borderId="39" xfId="0" applyNumberFormat="1" applyFont="1" applyBorder="1" applyAlignment="1" applyProtection="1">
      <alignment/>
      <protection locked="0"/>
    </xf>
    <xf numFmtId="3" fontId="26" fillId="0" borderId="65" xfId="0" applyNumberFormat="1" applyFont="1" applyBorder="1" applyAlignment="1" applyProtection="1">
      <alignment/>
      <protection locked="0"/>
    </xf>
    <xf numFmtId="3" fontId="26" fillId="0" borderId="66" xfId="0" applyNumberFormat="1" applyFont="1" applyBorder="1" applyAlignment="1" applyProtection="1">
      <alignment/>
      <protection locked="0"/>
    </xf>
    <xf numFmtId="3" fontId="26" fillId="0" borderId="40" xfId="0" applyNumberFormat="1" applyFont="1" applyBorder="1" applyAlignment="1" applyProtection="1">
      <alignment/>
      <protection locked="0"/>
    </xf>
    <xf numFmtId="3" fontId="26" fillId="0" borderId="39" xfId="0" applyNumberFormat="1" applyFont="1" applyBorder="1" applyAlignment="1" applyProtection="1">
      <alignment/>
      <protection/>
    </xf>
    <xf numFmtId="0" fontId="21" fillId="5" borderId="19" xfId="0" applyFont="1" applyFill="1" applyBorder="1" applyAlignment="1">
      <alignment horizontal="center" vertical="center" wrapText="1"/>
    </xf>
    <xf numFmtId="3" fontId="29" fillId="5" borderId="26" xfId="0" applyNumberFormat="1" applyFont="1" applyFill="1" applyBorder="1" applyAlignment="1" applyProtection="1">
      <alignment/>
      <protection locked="0"/>
    </xf>
    <xf numFmtId="3" fontId="29" fillId="5" borderId="26" xfId="0" applyNumberFormat="1" applyFont="1" applyFill="1" applyBorder="1" applyAlignment="1" applyProtection="1">
      <alignment/>
      <protection/>
    </xf>
    <xf numFmtId="0" fontId="26" fillId="0" borderId="36" xfId="0" applyFont="1" applyFill="1" applyBorder="1" applyAlignment="1" applyProtection="1">
      <alignment horizontal="left" wrapText="1"/>
      <protection locked="0"/>
    </xf>
    <xf numFmtId="0" fontId="26" fillId="0" borderId="19" xfId="0" applyFont="1" applyFill="1" applyBorder="1" applyAlignment="1" applyProtection="1">
      <alignment horizontal="left" wrapText="1"/>
      <protection locked="0"/>
    </xf>
    <xf numFmtId="3" fontId="26" fillId="0" borderId="41" xfId="0" applyNumberFormat="1" applyFont="1" applyFill="1" applyBorder="1" applyAlignment="1" applyProtection="1">
      <alignment/>
      <protection locked="0"/>
    </xf>
    <xf numFmtId="3" fontId="26" fillId="0" borderId="26" xfId="0" applyNumberFormat="1" applyFont="1" applyFill="1" applyBorder="1" applyAlignment="1" applyProtection="1">
      <alignment/>
      <protection locked="0"/>
    </xf>
    <xf numFmtId="3" fontId="26" fillId="0" borderId="32" xfId="0" applyNumberFormat="1" applyFont="1" applyFill="1" applyBorder="1" applyAlignment="1" applyProtection="1">
      <alignment/>
      <protection locked="0"/>
    </xf>
    <xf numFmtId="3" fontId="26" fillId="0" borderId="18" xfId="0" applyNumberFormat="1" applyFont="1" applyFill="1" applyBorder="1" applyAlignment="1" applyProtection="1">
      <alignment/>
      <protection locked="0"/>
    </xf>
    <xf numFmtId="3" fontId="26" fillId="0" borderId="41" xfId="0" applyNumberFormat="1" applyFont="1" applyFill="1" applyBorder="1" applyAlignment="1" applyProtection="1">
      <alignment/>
      <protection/>
    </xf>
    <xf numFmtId="0" fontId="52" fillId="0" borderId="12" xfId="0" applyFont="1" applyFill="1" applyBorder="1" applyAlignment="1" applyProtection="1">
      <alignment/>
      <protection locked="0"/>
    </xf>
    <xf numFmtId="3" fontId="18" fillId="0" borderId="38" xfId="0" applyNumberFormat="1" applyFont="1" applyBorder="1" applyAlignment="1" applyProtection="1">
      <alignment horizontal="right" vertical="center"/>
      <protection locked="0"/>
    </xf>
    <xf numFmtId="49" fontId="18" fillId="0" borderId="51" xfId="0" applyNumberFormat="1" applyFont="1" applyFill="1" applyBorder="1" applyAlignment="1">
      <alignment horizontal="center" vertical="center"/>
    </xf>
    <xf numFmtId="49" fontId="18" fillId="0" borderId="67" xfId="0" applyNumberFormat="1" applyFont="1" applyFill="1" applyBorder="1" applyAlignment="1">
      <alignment horizontal="center" vertical="center"/>
    </xf>
    <xf numFmtId="0" fontId="18" fillId="0" borderId="63" xfId="0" applyFont="1" applyBorder="1" applyAlignment="1">
      <alignment horizontal="justify" vertical="center" wrapText="1"/>
    </xf>
    <xf numFmtId="0" fontId="18" fillId="0" borderId="68" xfId="0" applyFont="1" applyBorder="1" applyAlignment="1">
      <alignment horizontal="justify" vertical="center" wrapText="1"/>
    </xf>
    <xf numFmtId="3" fontId="18" fillId="0" borderId="60" xfId="0" applyNumberFormat="1" applyFont="1" applyBorder="1" applyAlignment="1" applyProtection="1">
      <alignment horizontal="right" vertical="center"/>
      <protection locked="0"/>
    </xf>
    <xf numFmtId="3" fontId="18" fillId="0" borderId="69" xfId="0" applyNumberFormat="1" applyFont="1" applyBorder="1" applyAlignment="1" applyProtection="1">
      <alignment horizontal="right" vertical="center"/>
      <protection locked="0"/>
    </xf>
    <xf numFmtId="3" fontId="18" fillId="0" borderId="37" xfId="0" applyNumberFormat="1" applyFont="1" applyBorder="1" applyAlignment="1" applyProtection="1">
      <alignment horizontal="right" vertical="center"/>
      <protection locked="0"/>
    </xf>
    <xf numFmtId="4" fontId="14" fillId="0" borderId="21" xfId="0" applyNumberFormat="1" applyFont="1" applyBorder="1" applyAlignment="1">
      <alignment horizontal="right"/>
    </xf>
    <xf numFmtId="4" fontId="14" fillId="0" borderId="25" xfId="0" applyNumberFormat="1" applyFont="1" applyBorder="1" applyAlignment="1">
      <alignment horizontal="right"/>
    </xf>
    <xf numFmtId="4" fontId="14" fillId="0" borderId="23" xfId="0" applyNumberFormat="1" applyFont="1" applyBorder="1" applyAlignment="1">
      <alignment horizontal="right"/>
    </xf>
    <xf numFmtId="4" fontId="14" fillId="0" borderId="14" xfId="0" applyNumberFormat="1" applyFont="1" applyBorder="1" applyAlignment="1">
      <alignment horizontal="right"/>
    </xf>
    <xf numFmtId="4" fontId="14" fillId="0" borderId="12" xfId="0" applyNumberFormat="1" applyFont="1" applyBorder="1" applyAlignment="1">
      <alignment horizontal="right"/>
    </xf>
    <xf numFmtId="4" fontId="14" fillId="0" borderId="29" xfId="0" applyNumberFormat="1" applyFont="1" applyBorder="1" applyAlignment="1">
      <alignment horizontal="right"/>
    </xf>
    <xf numFmtId="3" fontId="18" fillId="0" borderId="26" xfId="0" applyNumberFormat="1" applyFont="1" applyBorder="1" applyAlignment="1">
      <alignment/>
    </xf>
    <xf numFmtId="3" fontId="24" fillId="0" borderId="26" xfId="0" applyNumberFormat="1" applyFont="1" applyFill="1" applyBorder="1" applyAlignment="1">
      <alignment horizontal="right"/>
    </xf>
    <xf numFmtId="3" fontId="24" fillId="0" borderId="18" xfId="0" applyNumberFormat="1" applyFont="1" applyFill="1" applyBorder="1" applyAlignment="1">
      <alignment horizontal="right"/>
    </xf>
    <xf numFmtId="3" fontId="24" fillId="0" borderId="41" xfId="0" applyNumberFormat="1" applyFont="1" applyFill="1" applyBorder="1" applyAlignment="1">
      <alignment horizontal="right"/>
    </xf>
    <xf numFmtId="3" fontId="18" fillId="0" borderId="26" xfId="0" applyNumberFormat="1" applyFont="1" applyBorder="1" applyAlignment="1" applyProtection="1">
      <alignment horizontal="right"/>
      <protection locked="0"/>
    </xf>
    <xf numFmtId="3" fontId="18" fillId="0" borderId="18" xfId="0" applyNumberFormat="1" applyFont="1" applyBorder="1" applyAlignment="1" applyProtection="1">
      <alignment horizontal="right"/>
      <protection locked="0"/>
    </xf>
    <xf numFmtId="3" fontId="24" fillId="0" borderId="41" xfId="0" applyNumberFormat="1" applyFont="1" applyFill="1" applyBorder="1" applyAlignment="1" applyProtection="1">
      <alignment horizontal="right"/>
      <protection locked="0"/>
    </xf>
    <xf numFmtId="3" fontId="24" fillId="0" borderId="18" xfId="0" applyNumberFormat="1" applyFont="1" applyFill="1" applyBorder="1" applyAlignment="1" applyProtection="1">
      <alignment horizontal="right"/>
      <protection locked="0"/>
    </xf>
    <xf numFmtId="3" fontId="27" fillId="28" borderId="26" xfId="0" applyNumberFormat="1" applyFont="1" applyFill="1" applyBorder="1" applyAlignment="1" applyProtection="1">
      <alignment horizontal="right"/>
      <protection locked="0"/>
    </xf>
    <xf numFmtId="3" fontId="34" fillId="0" borderId="0" xfId="0" applyNumberFormat="1" applyFont="1" applyFill="1" applyAlignment="1" applyProtection="1">
      <alignment/>
      <protection locked="0"/>
    </xf>
    <xf numFmtId="49" fontId="37" fillId="0" borderId="0" xfId="0" applyNumberFormat="1" applyFont="1" applyFill="1" applyAlignment="1" applyProtection="1">
      <alignment horizontal="center"/>
      <protection locked="0"/>
    </xf>
    <xf numFmtId="0" fontId="37" fillId="0" borderId="0" xfId="0" applyFont="1" applyFill="1" applyAlignment="1" applyProtection="1">
      <alignment horizontal="center"/>
      <protection locked="0"/>
    </xf>
    <xf numFmtId="0" fontId="18" fillId="0" borderId="33" xfId="0" applyFont="1" applyBorder="1" applyAlignment="1">
      <alignment horizontal="justify" vertical="center" wrapText="1"/>
    </xf>
    <xf numFmtId="0" fontId="18" fillId="0" borderId="33" xfId="0" applyFont="1" applyFill="1" applyBorder="1" applyAlignment="1">
      <alignment horizontal="justify" vertical="center" wrapText="1"/>
    </xf>
    <xf numFmtId="3" fontId="18" fillId="28" borderId="41" xfId="0" applyNumberFormat="1" applyFont="1" applyFill="1" applyBorder="1" applyAlignment="1">
      <alignment horizontal="right"/>
    </xf>
    <xf numFmtId="3" fontId="18" fillId="28" borderId="26" xfId="0" applyNumberFormat="1" applyFont="1" applyFill="1" applyBorder="1" applyAlignment="1">
      <alignment horizontal="right"/>
    </xf>
    <xf numFmtId="3" fontId="18" fillId="28" borderId="18" xfId="0" applyNumberFormat="1" applyFont="1" applyFill="1" applyBorder="1" applyAlignment="1">
      <alignment horizontal="right"/>
    </xf>
    <xf numFmtId="3" fontId="18" fillId="28" borderId="33" xfId="0" applyNumberFormat="1" applyFont="1" applyFill="1" applyBorder="1" applyAlignment="1">
      <alignment horizontal="right" vertical="center"/>
    </xf>
    <xf numFmtId="3" fontId="27" fillId="28" borderId="42" xfId="0" applyNumberFormat="1" applyFont="1" applyFill="1" applyBorder="1" applyAlignment="1">
      <alignment horizontal="right"/>
    </xf>
    <xf numFmtId="3" fontId="27" fillId="28" borderId="43" xfId="0" applyNumberFormat="1" applyFont="1" applyFill="1" applyBorder="1" applyAlignment="1">
      <alignment horizontal="right"/>
    </xf>
    <xf numFmtId="3" fontId="18" fillId="28" borderId="34" xfId="0" applyNumberFormat="1" applyFont="1" applyFill="1" applyBorder="1" applyAlignment="1">
      <alignment horizontal="right" vertical="center"/>
    </xf>
    <xf numFmtId="3" fontId="18" fillId="28" borderId="52" xfId="0" applyNumberFormat="1" applyFont="1" applyFill="1" applyBorder="1" applyAlignment="1">
      <alignment horizontal="right"/>
    </xf>
    <xf numFmtId="3" fontId="18" fillId="28" borderId="43" xfId="0" applyNumberFormat="1" applyFont="1" applyFill="1" applyBorder="1" applyAlignment="1">
      <alignment horizontal="right"/>
    </xf>
    <xf numFmtId="3" fontId="27" fillId="28" borderId="33" xfId="0" applyNumberFormat="1" applyFont="1" applyFill="1" applyBorder="1" applyAlignment="1">
      <alignment horizontal="right" vertical="center"/>
    </xf>
    <xf numFmtId="3" fontId="18" fillId="0" borderId="18" xfId="0" applyNumberFormat="1" applyFont="1" applyFill="1" applyBorder="1" applyAlignment="1">
      <alignment horizontal="right" wrapText="1"/>
    </xf>
    <xf numFmtId="3" fontId="18" fillId="0" borderId="41" xfId="0" applyNumberFormat="1" applyFont="1" applyFill="1" applyBorder="1" applyAlignment="1">
      <alignment horizontal="right" wrapText="1"/>
    </xf>
    <xf numFmtId="3" fontId="49" fillId="28" borderId="0" xfId="0" applyNumberFormat="1" applyFont="1" applyFill="1" applyAlignment="1">
      <alignment/>
    </xf>
    <xf numFmtId="3" fontId="62" fillId="28" borderId="0" xfId="0" applyNumberFormat="1" applyFont="1" applyFill="1" applyAlignment="1" applyProtection="1">
      <alignment/>
      <protection locked="0"/>
    </xf>
    <xf numFmtId="0" fontId="62" fillId="28" borderId="0" xfId="0" applyFont="1" applyFill="1" applyAlignment="1" applyProtection="1">
      <alignment/>
      <protection locked="0"/>
    </xf>
    <xf numFmtId="0" fontId="62" fillId="28" borderId="0" xfId="0" applyFont="1" applyFill="1" applyAlignment="1">
      <alignment/>
    </xf>
    <xf numFmtId="3" fontId="24" fillId="28" borderId="0" xfId="0" applyNumberFormat="1" applyFont="1" applyFill="1" applyAlignment="1">
      <alignment/>
    </xf>
    <xf numFmtId="3" fontId="18" fillId="28" borderId="41" xfId="0" applyNumberFormat="1" applyFont="1" applyFill="1" applyBorder="1" applyAlignment="1">
      <alignment horizontal="right" vertical="center"/>
    </xf>
    <xf numFmtId="3" fontId="18" fillId="28" borderId="26" xfId="0" applyNumberFormat="1" applyFont="1" applyFill="1" applyBorder="1" applyAlignment="1">
      <alignment horizontal="right" vertical="center"/>
    </xf>
    <xf numFmtId="3" fontId="18" fillId="28" borderId="18" xfId="0" applyNumberFormat="1" applyFont="1" applyFill="1" applyBorder="1" applyAlignment="1">
      <alignment horizontal="right" vertical="center"/>
    </xf>
    <xf numFmtId="3" fontId="27" fillId="28" borderId="32" xfId="0" applyNumberFormat="1" applyFont="1" applyFill="1" applyBorder="1" applyAlignment="1">
      <alignment horizontal="right" vertical="center"/>
    </xf>
    <xf numFmtId="3" fontId="18" fillId="28" borderId="13" xfId="0" applyNumberFormat="1" applyFont="1" applyFill="1" applyBorder="1" applyAlignment="1">
      <alignment horizontal="right" vertical="center"/>
    </xf>
    <xf numFmtId="0" fontId="3" fillId="28" borderId="0" xfId="0" applyFont="1" applyFill="1" applyAlignment="1" applyProtection="1">
      <alignment/>
      <protection locked="0"/>
    </xf>
    <xf numFmtId="0" fontId="3" fillId="28" borderId="0" xfId="0" applyFont="1" applyFill="1" applyAlignment="1">
      <alignment/>
    </xf>
    <xf numFmtId="3" fontId="24" fillId="0" borderId="18" xfId="0" applyNumberFormat="1" applyFont="1" applyBorder="1" applyAlignment="1">
      <alignment horizontal="right" vertical="top" wrapText="1"/>
    </xf>
    <xf numFmtId="49" fontId="18" fillId="28" borderId="13" xfId="0" applyNumberFormat="1" applyFont="1" applyFill="1" applyBorder="1" applyAlignment="1">
      <alignment horizontal="center" vertical="center"/>
    </xf>
    <xf numFmtId="3" fontId="18" fillId="28" borderId="18" xfId="0" applyNumberFormat="1" applyFont="1" applyFill="1" applyBorder="1" applyAlignment="1">
      <alignment horizontal="right" wrapText="1"/>
    </xf>
    <xf numFmtId="3" fontId="18" fillId="28" borderId="41" xfId="0" applyNumberFormat="1" applyFont="1" applyFill="1" applyBorder="1" applyAlignment="1">
      <alignment horizontal="right" wrapText="1"/>
    </xf>
    <xf numFmtId="0" fontId="56" fillId="28" borderId="0" xfId="0" applyFont="1" applyFill="1" applyAlignment="1" applyProtection="1">
      <alignment/>
      <protection locked="0"/>
    </xf>
    <xf numFmtId="0" fontId="27" fillId="28" borderId="0" xfId="0" applyFont="1" applyFill="1" applyAlignment="1" applyProtection="1">
      <alignment/>
      <protection locked="0"/>
    </xf>
    <xf numFmtId="0" fontId="27" fillId="28" borderId="0" xfId="0" applyFont="1" applyFill="1" applyAlignment="1">
      <alignment/>
    </xf>
    <xf numFmtId="3" fontId="27" fillId="28" borderId="0" xfId="0" applyNumberFormat="1" applyFont="1" applyFill="1" applyAlignment="1">
      <alignment/>
    </xf>
    <xf numFmtId="3" fontId="18" fillId="28" borderId="26" xfId="0" applyNumberFormat="1" applyFont="1" applyFill="1" applyBorder="1" applyAlignment="1" applyProtection="1">
      <alignment horizontal="right"/>
      <protection locked="0"/>
    </xf>
    <xf numFmtId="3" fontId="18" fillId="28" borderId="18" xfId="0" applyNumberFormat="1" applyFont="1" applyFill="1" applyBorder="1" applyAlignment="1" applyProtection="1">
      <alignment horizontal="right"/>
      <protection locked="0"/>
    </xf>
    <xf numFmtId="0" fontId="3" fillId="28" borderId="0" xfId="0" applyFont="1" applyFill="1" applyBorder="1" applyAlignment="1" applyProtection="1">
      <alignment/>
      <protection locked="0"/>
    </xf>
    <xf numFmtId="0" fontId="21" fillId="28" borderId="0" xfId="0" applyFont="1" applyFill="1" applyAlignment="1" applyProtection="1">
      <alignment/>
      <protection locked="0"/>
    </xf>
    <xf numFmtId="0" fontId="21" fillId="28" borderId="0" xfId="0" applyFont="1" applyFill="1" applyAlignment="1">
      <alignment/>
    </xf>
    <xf numFmtId="3" fontId="24" fillId="28" borderId="42" xfId="0" applyNumberFormat="1" applyFont="1" applyFill="1" applyBorder="1" applyAlignment="1" applyProtection="1">
      <alignment horizontal="right"/>
      <protection locked="0"/>
    </xf>
    <xf numFmtId="3" fontId="24" fillId="28" borderId="43" xfId="0" applyNumberFormat="1" applyFont="1" applyFill="1" applyBorder="1" applyAlignment="1" applyProtection="1">
      <alignment horizontal="right"/>
      <protection locked="0"/>
    </xf>
    <xf numFmtId="0" fontId="18" fillId="28" borderId="0" xfId="0" applyFont="1" applyFill="1" applyAlignment="1" applyProtection="1">
      <alignment/>
      <protection locked="0"/>
    </xf>
    <xf numFmtId="0" fontId="18" fillId="28" borderId="0" xfId="0" applyFont="1" applyFill="1" applyAlignment="1">
      <alignment/>
    </xf>
    <xf numFmtId="3" fontId="27" fillId="28" borderId="33" xfId="0" applyNumberFormat="1" applyFont="1" applyFill="1" applyBorder="1" applyAlignment="1">
      <alignment horizontal="right"/>
    </xf>
    <xf numFmtId="3" fontId="24" fillId="24" borderId="55" xfId="0" applyNumberFormat="1" applyFont="1" applyFill="1" applyBorder="1" applyAlignment="1">
      <alignment horizontal="right" vertical="center"/>
    </xf>
    <xf numFmtId="3" fontId="18" fillId="0" borderId="42" xfId="0" applyNumberFormat="1" applyFont="1" applyBorder="1" applyAlignment="1">
      <alignment horizontal="right" wrapText="1"/>
    </xf>
    <xf numFmtId="3" fontId="18" fillId="0" borderId="52" xfId="0" applyNumberFormat="1" applyFont="1" applyBorder="1" applyAlignment="1">
      <alignment horizontal="right" wrapText="1"/>
    </xf>
    <xf numFmtId="3" fontId="18" fillId="0" borderId="43" xfId="0" applyNumberFormat="1" applyFont="1" applyBorder="1" applyAlignment="1">
      <alignment horizontal="right" wrapText="1"/>
    </xf>
    <xf numFmtId="3" fontId="27" fillId="28" borderId="41" xfId="0" applyNumberFormat="1" applyFont="1" applyFill="1" applyBorder="1" applyAlignment="1" applyProtection="1">
      <alignment horizontal="right" vertical="center"/>
      <protection locked="0"/>
    </xf>
    <xf numFmtId="3" fontId="27" fillId="28" borderId="18" xfId="0" applyNumberFormat="1" applyFont="1" applyFill="1" applyBorder="1" applyAlignment="1" applyProtection="1">
      <alignment horizontal="right" vertical="center"/>
      <protection locked="0"/>
    </xf>
    <xf numFmtId="3" fontId="27" fillId="28" borderId="26" xfId="0" applyNumberFormat="1" applyFont="1" applyFill="1" applyBorder="1" applyAlignment="1" applyProtection="1">
      <alignment horizontal="right" vertical="center"/>
      <protection locked="0"/>
    </xf>
    <xf numFmtId="0" fontId="18" fillId="0" borderId="32" xfId="0" applyFont="1" applyFill="1" applyBorder="1" applyAlignment="1">
      <alignment horizontal="justify" vertical="center" wrapText="1"/>
    </xf>
    <xf numFmtId="3" fontId="18" fillId="0" borderId="13" xfId="0" applyNumberFormat="1" applyFont="1" applyFill="1" applyBorder="1" applyAlignment="1">
      <alignment horizontal="left" vertical="center" wrapText="1"/>
    </xf>
    <xf numFmtId="0" fontId="64" fillId="0" borderId="0" xfId="0" applyFont="1" applyFill="1" applyAlignment="1" applyProtection="1">
      <alignment horizontal="right" vertical="top" wrapText="1"/>
      <protection locked="0"/>
    </xf>
    <xf numFmtId="0" fontId="64" fillId="0" borderId="0" xfId="0" applyFont="1" applyFill="1" applyAlignment="1" applyProtection="1">
      <alignment vertical="top" wrapText="1"/>
      <protection locked="0"/>
    </xf>
    <xf numFmtId="0" fontId="65" fillId="0" borderId="0" xfId="0" applyFont="1" applyFill="1" applyAlignment="1" applyProtection="1">
      <alignment/>
      <protection locked="0"/>
    </xf>
    <xf numFmtId="0" fontId="66" fillId="0" borderId="64" xfId="0" applyFont="1" applyFill="1" applyBorder="1" applyAlignment="1" applyProtection="1">
      <alignment horizontal="center" vertical="center" wrapText="1"/>
      <protection locked="0"/>
    </xf>
    <xf numFmtId="49" fontId="67" fillId="5" borderId="12" xfId="0" applyNumberFormat="1" applyFont="1" applyFill="1" applyBorder="1" applyAlignment="1">
      <alignment horizontal="center" vertical="center"/>
    </xf>
    <xf numFmtId="49" fontId="67" fillId="5" borderId="12" xfId="0" applyNumberFormat="1" applyFont="1" applyFill="1" applyBorder="1" applyAlignment="1">
      <alignment horizontal="center" vertical="center" wrapText="1"/>
    </xf>
    <xf numFmtId="3" fontId="68" fillId="5" borderId="16" xfId="0" applyNumberFormat="1" applyFont="1" applyFill="1" applyBorder="1" applyAlignment="1">
      <alignment horizontal="right" vertical="center"/>
    </xf>
    <xf numFmtId="3" fontId="68" fillId="5" borderId="17" xfId="0" applyNumberFormat="1" applyFont="1" applyFill="1" applyBorder="1" applyAlignment="1">
      <alignment horizontal="right" vertical="center"/>
    </xf>
    <xf numFmtId="49" fontId="69" fillId="0" borderId="36" xfId="0" applyNumberFormat="1" applyFont="1" applyFill="1" applyBorder="1" applyAlignment="1" applyProtection="1">
      <alignment horizontal="center"/>
      <protection locked="0"/>
    </xf>
    <xf numFmtId="0" fontId="70" fillId="0" borderId="36" xfId="0" applyFont="1" applyFill="1" applyBorder="1" applyAlignment="1" applyProtection="1">
      <alignment horizontal="left" wrapText="1"/>
      <protection locked="0"/>
    </xf>
    <xf numFmtId="3" fontId="69" fillId="0" borderId="42" xfId="0" applyNumberFormat="1" applyFont="1" applyFill="1" applyBorder="1" applyAlignment="1" applyProtection="1">
      <alignment/>
      <protection locked="0"/>
    </xf>
    <xf numFmtId="3" fontId="69" fillId="0" borderId="52" xfId="0" applyNumberFormat="1" applyFont="1" applyFill="1" applyBorder="1" applyAlignment="1" applyProtection="1">
      <alignment/>
      <protection locked="0"/>
    </xf>
    <xf numFmtId="3" fontId="69" fillId="0" borderId="47" xfId="0" applyNumberFormat="1" applyFont="1" applyFill="1" applyBorder="1" applyAlignment="1" applyProtection="1">
      <alignment/>
      <protection locked="0"/>
    </xf>
    <xf numFmtId="3" fontId="69" fillId="0" borderId="43" xfId="0" applyNumberFormat="1" applyFont="1" applyBorder="1" applyAlignment="1" applyProtection="1">
      <alignment/>
      <protection locked="0"/>
    </xf>
    <xf numFmtId="3" fontId="69" fillId="0" borderId="42" xfId="0" applyNumberFormat="1" applyFont="1" applyFill="1" applyBorder="1" applyAlignment="1" applyProtection="1">
      <alignment/>
      <protection/>
    </xf>
    <xf numFmtId="3" fontId="69" fillId="0" borderId="43" xfId="0" applyNumberFormat="1" applyFont="1" applyFill="1" applyBorder="1" applyAlignment="1" applyProtection="1">
      <alignment/>
      <protection locked="0"/>
    </xf>
    <xf numFmtId="49" fontId="69" fillId="0" borderId="56" xfId="0" applyNumberFormat="1" applyFont="1" applyFill="1" applyBorder="1" applyAlignment="1" applyProtection="1">
      <alignment horizontal="center"/>
      <protection locked="0"/>
    </xf>
    <xf numFmtId="0" fontId="70" fillId="0" borderId="56" xfId="0" applyFont="1" applyFill="1" applyBorder="1" applyAlignment="1" applyProtection="1">
      <alignment horizontal="left" wrapText="1"/>
      <protection locked="0"/>
    </xf>
    <xf numFmtId="3" fontId="69" fillId="0" borderId="39" xfId="0" applyNumberFormat="1" applyFont="1" applyBorder="1" applyAlignment="1" applyProtection="1">
      <alignment/>
      <protection locked="0"/>
    </xf>
    <xf numFmtId="3" fontId="69" fillId="0" borderId="65" xfId="0" applyNumberFormat="1" applyFont="1" applyBorder="1" applyAlignment="1" applyProtection="1">
      <alignment/>
      <protection locked="0"/>
    </xf>
    <xf numFmtId="3" fontId="69" fillId="0" borderId="66" xfId="0" applyNumberFormat="1" applyFont="1" applyBorder="1" applyAlignment="1" applyProtection="1">
      <alignment/>
      <protection locked="0"/>
    </xf>
    <xf numFmtId="3" fontId="69" fillId="0" borderId="40" xfId="0" applyNumberFormat="1" applyFont="1" applyBorder="1" applyAlignment="1" applyProtection="1">
      <alignment/>
      <protection locked="0"/>
    </xf>
    <xf numFmtId="3" fontId="69" fillId="0" borderId="39" xfId="0" applyNumberFormat="1" applyFont="1" applyBorder="1" applyAlignment="1" applyProtection="1">
      <alignment/>
      <protection/>
    </xf>
    <xf numFmtId="3" fontId="68" fillId="5" borderId="15" xfId="0" applyNumberFormat="1" applyFont="1" applyFill="1" applyBorder="1" applyAlignment="1" applyProtection="1">
      <alignment/>
      <protection locked="0"/>
    </xf>
    <xf numFmtId="3" fontId="68" fillId="5" borderId="16" xfId="0" applyNumberFormat="1" applyFont="1" applyFill="1" applyBorder="1" applyAlignment="1" applyProtection="1">
      <alignment/>
      <protection locked="0"/>
    </xf>
    <xf numFmtId="3" fontId="68" fillId="5" borderId="50" xfId="0" applyNumberFormat="1" applyFont="1" applyFill="1" applyBorder="1" applyAlignment="1" applyProtection="1">
      <alignment/>
      <protection locked="0"/>
    </xf>
    <xf numFmtId="3" fontId="68" fillId="5" borderId="17" xfId="0" applyNumberFormat="1" applyFont="1" applyFill="1" applyBorder="1" applyAlignment="1" applyProtection="1">
      <alignment/>
      <protection locked="0"/>
    </xf>
    <xf numFmtId="3" fontId="68" fillId="5" borderId="15" xfId="0" applyNumberFormat="1" applyFont="1" applyFill="1" applyBorder="1" applyAlignment="1" applyProtection="1">
      <alignment/>
      <protection/>
    </xf>
    <xf numFmtId="49" fontId="69" fillId="0" borderId="36" xfId="0" applyNumberFormat="1" applyFont="1" applyFill="1" applyBorder="1" applyAlignment="1" applyProtection="1">
      <alignment horizontal="center" vertical="center"/>
      <protection locked="0"/>
    </xf>
    <xf numFmtId="49" fontId="69" fillId="0" borderId="19" xfId="0" applyNumberFormat="1" applyFont="1" applyFill="1" applyBorder="1" applyAlignment="1" applyProtection="1">
      <alignment horizontal="center" vertical="center"/>
      <protection locked="0"/>
    </xf>
    <xf numFmtId="0" fontId="70" fillId="0" borderId="19" xfId="0" applyFont="1" applyFill="1" applyBorder="1" applyAlignment="1" applyProtection="1">
      <alignment horizontal="left" wrapText="1"/>
      <protection locked="0"/>
    </xf>
    <xf numFmtId="3" fontId="69" fillId="0" borderId="41" xfId="0" applyNumberFormat="1" applyFont="1" applyFill="1" applyBorder="1" applyAlignment="1" applyProtection="1">
      <alignment/>
      <protection locked="0"/>
    </xf>
    <xf numFmtId="3" fontId="69" fillId="0" borderId="26" xfId="0" applyNumberFormat="1" applyFont="1" applyFill="1" applyBorder="1" applyAlignment="1" applyProtection="1">
      <alignment/>
      <protection locked="0"/>
    </xf>
    <xf numFmtId="3" fontId="69" fillId="0" borderId="32" xfId="0" applyNumberFormat="1" applyFont="1" applyFill="1" applyBorder="1" applyAlignment="1" applyProtection="1">
      <alignment/>
      <protection locked="0"/>
    </xf>
    <xf numFmtId="3" fontId="69" fillId="0" borderId="18" xfId="0" applyNumberFormat="1" applyFont="1" applyFill="1" applyBorder="1" applyAlignment="1" applyProtection="1">
      <alignment/>
      <protection locked="0"/>
    </xf>
    <xf numFmtId="3" fontId="69" fillId="0" borderId="41" xfId="0" applyNumberFormat="1" applyFont="1" applyFill="1" applyBorder="1" applyAlignment="1" applyProtection="1">
      <alignment/>
      <protection/>
    </xf>
    <xf numFmtId="49" fontId="71" fillId="0" borderId="14" xfId="0" applyNumberFormat="1" applyFont="1" applyFill="1" applyBorder="1" applyAlignment="1" applyProtection="1">
      <alignment horizontal="center"/>
      <protection locked="0"/>
    </xf>
    <xf numFmtId="0" fontId="67" fillId="0" borderId="12" xfId="0" applyFont="1" applyFill="1" applyBorder="1" applyAlignment="1" applyProtection="1">
      <alignment/>
      <protection locked="0"/>
    </xf>
    <xf numFmtId="3" fontId="68" fillId="0" borderId="15" xfId="0" applyNumberFormat="1" applyFont="1" applyBorder="1" applyAlignment="1" applyProtection="1">
      <alignment/>
      <protection locked="0"/>
    </xf>
    <xf numFmtId="3" fontId="68" fillId="0" borderId="15" xfId="0" applyNumberFormat="1" applyFont="1" applyBorder="1" applyAlignment="1" applyProtection="1">
      <alignment/>
      <protection/>
    </xf>
    <xf numFmtId="3" fontId="68" fillId="0" borderId="16" xfId="0" applyNumberFormat="1" applyFont="1" applyBorder="1" applyAlignment="1" applyProtection="1">
      <alignment/>
      <protection locked="0"/>
    </xf>
    <xf numFmtId="3" fontId="68" fillId="0" borderId="17" xfId="0" applyNumberFormat="1" applyFont="1" applyBorder="1" applyAlignment="1" applyProtection="1">
      <alignment/>
      <protection locked="0"/>
    </xf>
    <xf numFmtId="3" fontId="68" fillId="0" borderId="14" xfId="0" applyNumberFormat="1" applyFont="1" applyBorder="1" applyAlignment="1" applyProtection="1">
      <alignment/>
      <protection locked="0"/>
    </xf>
    <xf numFmtId="3" fontId="68" fillId="0" borderId="12" xfId="0" applyNumberFormat="1" applyFont="1" applyBorder="1" applyAlignment="1" applyProtection="1">
      <alignment/>
      <protection locked="0"/>
    </xf>
    <xf numFmtId="3" fontId="18" fillId="0" borderId="51" xfId="0" applyNumberFormat="1" applyFont="1" applyBorder="1" applyAlignment="1">
      <alignment horizontal="justify" vertical="center" wrapText="1"/>
    </xf>
    <xf numFmtId="3" fontId="18" fillId="0" borderId="13" xfId="0" applyNumberFormat="1" applyFont="1" applyBorder="1" applyAlignment="1">
      <alignment horizontal="justify" vertical="center" wrapText="1"/>
    </xf>
    <xf numFmtId="3" fontId="18" fillId="0" borderId="67" xfId="0" applyNumberFormat="1" applyFont="1" applyBorder="1" applyAlignment="1">
      <alignment horizontal="justify" vertical="center" wrapText="1"/>
    </xf>
    <xf numFmtId="0" fontId="18" fillId="0" borderId="13" xfId="0" applyFont="1" applyBorder="1" applyAlignment="1">
      <alignment horizontal="justify" vertical="top" wrapText="1"/>
    </xf>
    <xf numFmtId="0" fontId="18" fillId="0" borderId="19" xfId="0" applyFont="1" applyBorder="1" applyAlignment="1">
      <alignment horizontal="justify" vertical="center" wrapText="1"/>
    </xf>
    <xf numFmtId="0" fontId="18" fillId="0" borderId="19" xfId="0" applyFont="1" applyFill="1" applyBorder="1" applyAlignment="1">
      <alignment horizontal="justify" vertical="center" wrapText="1"/>
    </xf>
    <xf numFmtId="0" fontId="50" fillId="0" borderId="20" xfId="0" applyFont="1" applyBorder="1" applyAlignment="1">
      <alignment horizontal="justify" wrapText="1"/>
    </xf>
    <xf numFmtId="49" fontId="18" fillId="0" borderId="46" xfId="0" applyNumberFormat="1" applyFont="1" applyBorder="1" applyAlignment="1">
      <alignment horizontal="justify" vertical="center" wrapText="1"/>
    </xf>
    <xf numFmtId="0" fontId="18" fillId="0" borderId="13" xfId="0" applyFont="1" applyFill="1" applyBorder="1" applyAlignment="1">
      <alignment horizontal="justify" vertical="center" wrapText="1"/>
    </xf>
    <xf numFmtId="49" fontId="18" fillId="0" borderId="13" xfId="0" applyNumberFormat="1" applyFont="1" applyFill="1" applyBorder="1" applyAlignment="1">
      <alignment horizontal="justify" vertical="center" wrapText="1"/>
    </xf>
    <xf numFmtId="49" fontId="18" fillId="0" borderId="13" xfId="0" applyNumberFormat="1" applyFont="1" applyBorder="1" applyAlignment="1">
      <alignment horizontal="justify" vertical="center" wrapText="1"/>
    </xf>
    <xf numFmtId="49" fontId="18" fillId="0" borderId="33" xfId="0" applyNumberFormat="1" applyFont="1" applyBorder="1" applyAlignment="1">
      <alignment horizontal="justify" vertical="center" wrapText="1"/>
    </xf>
    <xf numFmtId="0" fontId="18" fillId="0" borderId="31" xfId="0" applyFont="1" applyFill="1" applyBorder="1" applyAlignment="1">
      <alignment horizontal="justify" vertical="center" wrapText="1"/>
    </xf>
    <xf numFmtId="49" fontId="27" fillId="28" borderId="13" xfId="0" applyNumberFormat="1" applyFont="1" applyFill="1" applyBorder="1" applyAlignment="1">
      <alignment horizontal="justify" vertical="center" wrapText="1"/>
    </xf>
    <xf numFmtId="49" fontId="24" fillId="0" borderId="13" xfId="0" applyNumberFormat="1" applyFont="1" applyBorder="1" applyAlignment="1">
      <alignment horizontal="justify" vertical="center" wrapText="1"/>
    </xf>
    <xf numFmtId="49" fontId="24" fillId="0" borderId="13" xfId="0" applyNumberFormat="1" applyFont="1" applyBorder="1" applyAlignment="1">
      <alignment horizontal="justify" wrapText="1"/>
    </xf>
    <xf numFmtId="0" fontId="18" fillId="0" borderId="45" xfId="0" applyFont="1" applyBorder="1" applyAlignment="1">
      <alignment horizontal="justify" vertical="center" wrapText="1"/>
    </xf>
    <xf numFmtId="0" fontId="27" fillId="28" borderId="13" xfId="0" applyFont="1" applyFill="1" applyBorder="1" applyAlignment="1">
      <alignment horizontal="justify" vertical="center" wrapText="1"/>
    </xf>
    <xf numFmtId="0" fontId="18" fillId="0" borderId="45" xfId="0" applyFont="1" applyFill="1" applyBorder="1" applyAlignment="1">
      <alignment horizontal="justify" vertical="center" wrapText="1"/>
    </xf>
    <xf numFmtId="0" fontId="18" fillId="28" borderId="45" xfId="0" applyFont="1" applyFill="1" applyBorder="1" applyAlignment="1">
      <alignment horizontal="justify" vertical="center" wrapText="1"/>
    </xf>
    <xf numFmtId="49" fontId="49" fillId="28" borderId="13" xfId="0" applyNumberFormat="1" applyFont="1" applyFill="1" applyBorder="1" applyAlignment="1">
      <alignment horizontal="justify" wrapText="1"/>
    </xf>
    <xf numFmtId="0" fontId="27" fillId="28" borderId="45" xfId="0" applyFont="1" applyFill="1" applyBorder="1" applyAlignment="1">
      <alignment horizontal="justify" vertical="center" wrapText="1"/>
    </xf>
    <xf numFmtId="49" fontId="24" fillId="0" borderId="45" xfId="0" applyNumberFormat="1" applyFont="1" applyBorder="1" applyAlignment="1">
      <alignment horizontal="justify" wrapText="1"/>
    </xf>
    <xf numFmtId="49" fontId="18" fillId="0" borderId="45" xfId="0" applyNumberFormat="1" applyFont="1" applyBorder="1" applyAlignment="1">
      <alignment horizontal="justify" vertical="center" wrapText="1"/>
    </xf>
    <xf numFmtId="49" fontId="18" fillId="24" borderId="13" xfId="0" applyNumberFormat="1" applyFont="1" applyFill="1" applyBorder="1" applyAlignment="1">
      <alignment horizontal="justify" vertical="center" wrapText="1"/>
    </xf>
    <xf numFmtId="49" fontId="18" fillId="0" borderId="45" xfId="0" applyNumberFormat="1" applyFont="1" applyBorder="1" applyAlignment="1">
      <alignment horizontal="justify" wrapText="1"/>
    </xf>
    <xf numFmtId="0" fontId="35" fillId="0" borderId="13" xfId="0" applyFont="1" applyBorder="1" applyAlignment="1">
      <alignment horizontal="justify" vertical="center" wrapText="1"/>
    </xf>
    <xf numFmtId="0" fontId="63" fillId="28" borderId="13" xfId="0" applyFont="1" applyFill="1" applyBorder="1" applyAlignment="1">
      <alignment horizontal="justify" vertical="center" wrapText="1"/>
    </xf>
    <xf numFmtId="0" fontId="21" fillId="0" borderId="12" xfId="0" applyFont="1" applyBorder="1" applyAlignment="1">
      <alignment horizontal="justify" vertical="center" wrapText="1"/>
    </xf>
    <xf numFmtId="0" fontId="13" fillId="0" borderId="21" xfId="0" applyFont="1" applyBorder="1" applyAlignment="1">
      <alignment horizontal="justify" vertical="top" wrapText="1"/>
    </xf>
    <xf numFmtId="0" fontId="13" fillId="0" borderId="23" xfId="0" applyFont="1" applyBorder="1" applyAlignment="1">
      <alignment horizontal="justify" vertical="top" wrapText="1"/>
    </xf>
    <xf numFmtId="0" fontId="35" fillId="0" borderId="13" xfId="0" applyFont="1" applyFill="1" applyBorder="1" applyAlignment="1">
      <alignment horizontal="justify" vertical="center" wrapText="1"/>
    </xf>
    <xf numFmtId="3" fontId="24" fillId="0" borderId="18" xfId="0" applyNumberFormat="1" applyFont="1" applyFill="1" applyBorder="1" applyAlignment="1">
      <alignment horizontal="right" wrapText="1"/>
    </xf>
    <xf numFmtId="3" fontId="24" fillId="0" borderId="26" xfId="0" applyNumberFormat="1" applyFont="1" applyBorder="1" applyAlignment="1">
      <alignment horizontal="right"/>
    </xf>
    <xf numFmtId="3" fontId="24" fillId="0" borderId="41" xfId="0" applyNumberFormat="1" applyFont="1" applyFill="1" applyBorder="1" applyAlignment="1">
      <alignment horizontal="right" wrapText="1"/>
    </xf>
    <xf numFmtId="49" fontId="24" fillId="0" borderId="13" xfId="0" applyNumberFormat="1" applyFont="1" applyFill="1" applyBorder="1" applyAlignment="1">
      <alignment horizontal="center"/>
    </xf>
    <xf numFmtId="49" fontId="24" fillId="0" borderId="13" xfId="0" applyNumberFormat="1" applyFont="1" applyFill="1" applyBorder="1" applyAlignment="1">
      <alignment horizontal="justify" wrapText="1"/>
    </xf>
    <xf numFmtId="3" fontId="18" fillId="0" borderId="0" xfId="0" applyNumberFormat="1" applyFont="1" applyFill="1" applyAlignment="1">
      <alignment/>
    </xf>
    <xf numFmtId="49" fontId="18" fillId="0" borderId="45" xfId="0" applyNumberFormat="1" applyFont="1" applyBorder="1" applyAlignment="1">
      <alignment horizontal="center"/>
    </xf>
    <xf numFmtId="3" fontId="17" fillId="27" borderId="0" xfId="0" applyNumberFormat="1" applyFont="1" applyFill="1" applyBorder="1" applyAlignment="1" applyProtection="1">
      <alignment/>
      <protection locked="0"/>
    </xf>
    <xf numFmtId="4" fontId="16" fillId="27" borderId="0" xfId="0" applyNumberFormat="1" applyFont="1" applyFill="1" applyBorder="1" applyAlignment="1" applyProtection="1">
      <alignment/>
      <protection locked="0"/>
    </xf>
    <xf numFmtId="3" fontId="24" fillId="0" borderId="52" xfId="0" applyNumberFormat="1" applyFont="1" applyFill="1" applyBorder="1" applyAlignment="1">
      <alignment horizontal="right" vertical="center"/>
    </xf>
    <xf numFmtId="3" fontId="24" fillId="0" borderId="43" xfId="0" applyNumberFormat="1" applyFont="1" applyFill="1" applyBorder="1" applyAlignment="1">
      <alignment horizontal="right" vertical="center"/>
    </xf>
    <xf numFmtId="213" fontId="8" fillId="0" borderId="18" xfId="0" applyNumberFormat="1" applyFont="1" applyBorder="1" applyAlignment="1">
      <alignment horizontal="right" vertical="center"/>
    </xf>
    <xf numFmtId="3" fontId="24" fillId="24" borderId="18" xfId="0" applyNumberFormat="1" applyFont="1" applyFill="1" applyBorder="1" applyAlignment="1">
      <alignment horizontal="right" vertical="center"/>
    </xf>
    <xf numFmtId="3" fontId="18" fillId="24" borderId="41" xfId="0" applyNumberFormat="1" applyFont="1" applyFill="1" applyBorder="1" applyAlignment="1" applyProtection="1">
      <alignment horizontal="right" vertical="center"/>
      <protection locked="0"/>
    </xf>
    <xf numFmtId="3" fontId="18" fillId="0" borderId="13" xfId="0" applyNumberFormat="1" applyFont="1" applyFill="1" applyBorder="1" applyAlignment="1">
      <alignment horizontal="justify" vertical="center" wrapText="1"/>
    </xf>
    <xf numFmtId="3" fontId="24" fillId="24" borderId="13" xfId="0" applyNumberFormat="1" applyFont="1" applyFill="1" applyBorder="1" applyAlignment="1">
      <alignment horizontal="right" vertical="center"/>
    </xf>
    <xf numFmtId="3" fontId="18" fillId="24" borderId="13" xfId="0" applyNumberFormat="1" applyFont="1" applyFill="1" applyBorder="1" applyAlignment="1">
      <alignment horizontal="right" vertical="center"/>
    </xf>
    <xf numFmtId="3" fontId="26" fillId="0" borderId="41" xfId="0" applyNumberFormat="1" applyFont="1" applyFill="1" applyBorder="1" applyAlignment="1">
      <alignment horizontal="right" vertical="center"/>
    </xf>
    <xf numFmtId="3" fontId="18" fillId="0" borderId="45" xfId="0" applyNumberFormat="1" applyFont="1" applyBorder="1" applyAlignment="1">
      <alignment horizontal="right" vertical="center"/>
    </xf>
    <xf numFmtId="0" fontId="18" fillId="0" borderId="26" xfId="0" applyFont="1" applyBorder="1" applyAlignment="1">
      <alignment horizontal="justify" vertical="center" wrapText="1"/>
    </xf>
    <xf numFmtId="3" fontId="18" fillId="0" borderId="42" xfId="0" applyNumberFormat="1" applyFont="1" applyBorder="1" applyAlignment="1">
      <alignment horizontal="right" vertical="center"/>
    </xf>
    <xf numFmtId="3" fontId="18" fillId="0" borderId="43" xfId="0" applyNumberFormat="1" applyFont="1" applyBorder="1" applyAlignment="1">
      <alignment horizontal="right" vertical="center"/>
    </xf>
    <xf numFmtId="0" fontId="6" fillId="0" borderId="14" xfId="0" applyFont="1" applyBorder="1" applyAlignment="1">
      <alignment horizontal="center" vertical="center" wrapText="1"/>
    </xf>
    <xf numFmtId="49" fontId="18" fillId="0" borderId="36" xfId="0" applyNumberFormat="1" applyFont="1" applyFill="1" applyBorder="1" applyAlignment="1">
      <alignment horizontal="center" vertical="center"/>
    </xf>
    <xf numFmtId="218" fontId="18" fillId="0" borderId="42" xfId="0" applyNumberFormat="1" applyFont="1" applyBorder="1" applyAlignment="1">
      <alignment vertical="center"/>
    </xf>
    <xf numFmtId="49" fontId="18" fillId="0" borderId="36" xfId="0" applyNumberFormat="1" applyFont="1" applyBorder="1" applyAlignment="1">
      <alignment horizontal="center" vertical="center" wrapText="1"/>
    </xf>
    <xf numFmtId="0" fontId="18" fillId="0" borderId="65" xfId="0" applyFont="1" applyBorder="1" applyAlignment="1">
      <alignment horizontal="justify" vertical="center" wrapText="1"/>
    </xf>
    <xf numFmtId="0" fontId="37" fillId="0" borderId="14" xfId="0" applyFont="1" applyBorder="1" applyAlignment="1">
      <alignment horizontal="center" vertical="center" wrapText="1"/>
    </xf>
    <xf numFmtId="3" fontId="27" fillId="0" borderId="26" xfId="0" applyNumberFormat="1" applyFont="1" applyFill="1" applyBorder="1" applyAlignment="1" applyProtection="1">
      <alignment horizontal="right"/>
      <protection locked="0"/>
    </xf>
    <xf numFmtId="3" fontId="18" fillId="0" borderId="26" xfId="0" applyNumberFormat="1" applyFont="1" applyFill="1" applyBorder="1" applyAlignment="1" applyProtection="1">
      <alignment horizontal="right"/>
      <protection locked="0"/>
    </xf>
    <xf numFmtId="3" fontId="24" fillId="0" borderId="42" xfId="0" applyNumberFormat="1" applyFont="1" applyFill="1" applyBorder="1" applyAlignment="1" applyProtection="1">
      <alignment horizontal="right"/>
      <protection locked="0"/>
    </xf>
    <xf numFmtId="3" fontId="24" fillId="0" borderId="43" xfId="0" applyNumberFormat="1" applyFont="1" applyFill="1" applyBorder="1" applyAlignment="1" applyProtection="1">
      <alignment horizontal="right"/>
      <protection locked="0"/>
    </xf>
    <xf numFmtId="49" fontId="18" fillId="0" borderId="45" xfId="0" applyNumberFormat="1" applyFont="1" applyBorder="1" applyAlignment="1">
      <alignment horizontal="left" wrapText="1"/>
    </xf>
    <xf numFmtId="49" fontId="18" fillId="0" borderId="70" xfId="0" applyNumberFormat="1" applyFont="1" applyFill="1" applyBorder="1" applyAlignment="1">
      <alignment horizontal="center" vertical="center" wrapText="1"/>
    </xf>
    <xf numFmtId="49" fontId="18" fillId="0" borderId="51" xfId="0" applyNumberFormat="1" applyFont="1" applyFill="1" applyBorder="1" applyAlignment="1">
      <alignment horizontal="center" vertical="center" wrapText="1"/>
    </xf>
    <xf numFmtId="3" fontId="18" fillId="0" borderId="71" xfId="0" applyNumberFormat="1" applyFont="1" applyBorder="1" applyAlignment="1" applyProtection="1">
      <alignment horizontal="right" vertical="center"/>
      <protection locked="0"/>
    </xf>
    <xf numFmtId="3" fontId="18" fillId="0" borderId="72" xfId="0" applyNumberFormat="1" applyFont="1" applyBorder="1" applyAlignment="1" applyProtection="1">
      <alignment horizontal="right" vertical="center"/>
      <protection locked="0"/>
    </xf>
    <xf numFmtId="3" fontId="23" fillId="5" borderId="0" xfId="0" applyNumberFormat="1" applyFont="1" applyFill="1" applyBorder="1" applyAlignment="1" applyProtection="1">
      <alignment/>
      <protection locked="0"/>
    </xf>
    <xf numFmtId="0" fontId="12" fillId="0" borderId="0" xfId="0" applyFont="1" applyFill="1" applyBorder="1" applyAlignment="1" applyProtection="1">
      <alignment/>
      <protection locked="0"/>
    </xf>
    <xf numFmtId="4" fontId="14" fillId="0" borderId="0" xfId="0" applyNumberFormat="1" applyFont="1" applyBorder="1" applyAlignment="1">
      <alignment horizontal="right"/>
    </xf>
    <xf numFmtId="3" fontId="14" fillId="0" borderId="20" xfId="0" applyNumberFormat="1" applyFont="1" applyBorder="1" applyAlignment="1">
      <alignment horizontal="right"/>
    </xf>
    <xf numFmtId="3" fontId="14" fillId="0" borderId="12" xfId="0" applyNumberFormat="1" applyFont="1" applyBorder="1" applyAlignment="1">
      <alignment horizontal="right"/>
    </xf>
    <xf numFmtId="3" fontId="14" fillId="0" borderId="22" xfId="0" applyNumberFormat="1" applyFont="1" applyBorder="1" applyAlignment="1">
      <alignment horizontal="right"/>
    </xf>
    <xf numFmtId="3" fontId="14" fillId="0" borderId="24" xfId="0" applyNumberFormat="1" applyFont="1" applyBorder="1" applyAlignment="1">
      <alignment horizontal="right"/>
    </xf>
    <xf numFmtId="4" fontId="14" fillId="0" borderId="20" xfId="0" applyNumberFormat="1" applyFont="1" applyBorder="1" applyAlignment="1">
      <alignment horizontal="right"/>
    </xf>
    <xf numFmtId="4" fontId="14" fillId="0" borderId="24" xfId="0" applyNumberFormat="1" applyFont="1" applyBorder="1" applyAlignment="1">
      <alignment horizontal="right"/>
    </xf>
    <xf numFmtId="4" fontId="14" fillId="0" borderId="22" xfId="0" applyNumberFormat="1" applyFont="1" applyBorder="1" applyAlignment="1">
      <alignment horizontal="right"/>
    </xf>
    <xf numFmtId="49" fontId="18" fillId="0" borderId="57" xfId="0" applyNumberFormat="1" applyFont="1" applyBorder="1" applyAlignment="1">
      <alignment horizontal="center" vertical="center"/>
    </xf>
    <xf numFmtId="0" fontId="18" fillId="0" borderId="57" xfId="0" applyFont="1" applyBorder="1" applyAlignment="1">
      <alignment horizontal="justify" vertical="center" wrapText="1"/>
    </xf>
    <xf numFmtId="0" fontId="18" fillId="0" borderId="67" xfId="0" applyFont="1" applyBorder="1" applyAlignment="1">
      <alignment horizontal="justify" vertical="center" wrapText="1"/>
    </xf>
    <xf numFmtId="3" fontId="18" fillId="0" borderId="62" xfId="0" applyNumberFormat="1" applyFont="1" applyFill="1" applyBorder="1" applyAlignment="1">
      <alignment horizontal="right" vertical="center"/>
    </xf>
    <xf numFmtId="3" fontId="18" fillId="0" borderId="48" xfId="0" applyNumberFormat="1" applyFont="1" applyFill="1" applyBorder="1" applyAlignment="1">
      <alignment horizontal="right" vertical="center"/>
    </xf>
    <xf numFmtId="3" fontId="18" fillId="0" borderId="22" xfId="0" applyNumberFormat="1" applyFont="1" applyBorder="1" applyAlignment="1" applyProtection="1">
      <alignment horizontal="right" vertical="center"/>
      <protection locked="0"/>
    </xf>
    <xf numFmtId="0" fontId="21" fillId="5" borderId="14" xfId="0" applyFont="1" applyFill="1" applyBorder="1" applyAlignment="1">
      <alignment horizontal="center" vertical="center" wrapText="1"/>
    </xf>
    <xf numFmtId="3" fontId="13" fillId="0" borderId="20" xfId="0" applyNumberFormat="1" applyFont="1" applyBorder="1" applyAlignment="1">
      <alignment horizontal="right" vertical="top" wrapText="1"/>
    </xf>
    <xf numFmtId="3" fontId="13" fillId="0" borderId="22" xfId="0" applyNumberFormat="1" applyFont="1" applyBorder="1" applyAlignment="1">
      <alignment horizontal="right" vertical="top" wrapText="1"/>
    </xf>
    <xf numFmtId="3" fontId="13" fillId="0" borderId="24" xfId="0" applyNumberFormat="1" applyFont="1" applyBorder="1" applyAlignment="1">
      <alignment horizontal="right" vertical="top" wrapText="1"/>
    </xf>
    <xf numFmtId="3" fontId="13" fillId="0" borderId="12" xfId="0" applyNumberFormat="1" applyFont="1" applyBorder="1" applyAlignment="1">
      <alignment horizontal="right" vertical="top" wrapText="1"/>
    </xf>
    <xf numFmtId="3" fontId="24" fillId="0" borderId="26" xfId="0" applyNumberFormat="1" applyFont="1" applyFill="1" applyBorder="1" applyAlignment="1">
      <alignment horizontal="right" wrapText="1"/>
    </xf>
    <xf numFmtId="3" fontId="24" fillId="0" borderId="32" xfId="0" applyNumberFormat="1" applyFont="1" applyFill="1" applyBorder="1" applyAlignment="1">
      <alignment horizontal="right" wrapText="1"/>
    </xf>
    <xf numFmtId="49" fontId="18" fillId="0" borderId="22" xfId="0" applyNumberFormat="1" applyFont="1" applyBorder="1" applyAlignment="1">
      <alignment vertical="center" wrapText="1"/>
    </xf>
    <xf numFmtId="3" fontId="18" fillId="0" borderId="71" xfId="0" applyNumberFormat="1" applyFont="1" applyBorder="1" applyAlignment="1">
      <alignment vertical="center"/>
    </xf>
    <xf numFmtId="3" fontId="18" fillId="0" borderId="72" xfId="0" applyNumberFormat="1" applyFont="1" applyBorder="1" applyAlignment="1">
      <alignment vertical="center"/>
    </xf>
    <xf numFmtId="3" fontId="18" fillId="0" borderId="22" xfId="0" applyNumberFormat="1" applyFont="1" applyBorder="1" applyAlignment="1">
      <alignment vertical="center"/>
    </xf>
    <xf numFmtId="0" fontId="3" fillId="0" borderId="0" xfId="0" applyFont="1" applyFill="1" applyAlignment="1">
      <alignment vertical="center"/>
    </xf>
    <xf numFmtId="3" fontId="18" fillId="0" borderId="0" xfId="0" applyNumberFormat="1" applyFont="1" applyFill="1" applyAlignment="1">
      <alignment vertical="center"/>
    </xf>
    <xf numFmtId="1" fontId="28" fillId="0" borderId="0" xfId="0" applyNumberFormat="1" applyFont="1" applyFill="1" applyAlignment="1" applyProtection="1">
      <alignment vertical="center"/>
      <protection locked="0"/>
    </xf>
    <xf numFmtId="188" fontId="3" fillId="0" borderId="0" xfId="0" applyNumberFormat="1" applyFont="1" applyFill="1" applyAlignment="1" applyProtection="1">
      <alignment vertical="center"/>
      <protection locked="0"/>
    </xf>
    <xf numFmtId="188" fontId="3" fillId="0" borderId="0" xfId="0" applyNumberFormat="1" applyFont="1" applyAlignment="1" applyProtection="1">
      <alignment vertical="center"/>
      <protection locked="0"/>
    </xf>
    <xf numFmtId="0" fontId="3" fillId="0" borderId="0" xfId="0" applyFont="1" applyAlignment="1">
      <alignment vertical="center"/>
    </xf>
    <xf numFmtId="3" fontId="3" fillId="0" borderId="0" xfId="0" applyNumberFormat="1" applyFont="1" applyAlignment="1">
      <alignment vertical="center"/>
    </xf>
    <xf numFmtId="49" fontId="18" fillId="28" borderId="45" xfId="0" applyNumberFormat="1" applyFont="1" applyFill="1" applyBorder="1" applyAlignment="1">
      <alignment horizontal="center" vertical="center"/>
    </xf>
    <xf numFmtId="0" fontId="18" fillId="0" borderId="13" xfId="0" applyNumberFormat="1" applyFont="1" applyBorder="1" applyAlignment="1">
      <alignment horizontal="center" vertical="center"/>
    </xf>
    <xf numFmtId="49" fontId="36" fillId="0" borderId="26" xfId="85" applyNumberFormat="1" applyFont="1" applyBorder="1" applyAlignment="1">
      <alignment horizontal="center" vertical="center" wrapText="1"/>
      <protection/>
    </xf>
    <xf numFmtId="0" fontId="0" fillId="0" borderId="0" xfId="85" applyFont="1">
      <alignment/>
      <protection/>
    </xf>
    <xf numFmtId="0" fontId="36" fillId="0" borderId="26" xfId="85" applyFont="1" applyBorder="1" applyAlignment="1">
      <alignment horizontal="center" wrapText="1"/>
      <protection/>
    </xf>
    <xf numFmtId="49" fontId="36" fillId="0" borderId="26" xfId="85" applyNumberFormat="1" applyFont="1" applyBorder="1" applyAlignment="1">
      <alignment horizontal="center" wrapText="1"/>
      <protection/>
    </xf>
    <xf numFmtId="0" fontId="36" fillId="0" borderId="26" xfId="85" applyFont="1" applyBorder="1" applyAlignment="1">
      <alignment horizontal="justify" wrapText="1"/>
      <protection/>
    </xf>
    <xf numFmtId="49" fontId="59" fillId="0" borderId="26" xfId="85" applyNumberFormat="1" applyFont="1" applyBorder="1" applyAlignment="1">
      <alignment horizontal="center" wrapText="1"/>
      <protection/>
    </xf>
    <xf numFmtId="0" fontId="59" fillId="0" borderId="26" xfId="85" applyFont="1" applyBorder="1" applyAlignment="1">
      <alignment horizontal="justify" wrapText="1"/>
      <protection/>
    </xf>
    <xf numFmtId="0" fontId="36" fillId="0" borderId="26" xfId="85" applyFont="1" applyBorder="1" applyAlignment="1">
      <alignment vertical="top" wrapText="1"/>
      <protection/>
    </xf>
    <xf numFmtId="0" fontId="36" fillId="0" borderId="26" xfId="85" applyFont="1" applyBorder="1" applyAlignment="1">
      <alignment horizontal="justify" vertical="top" wrapText="1"/>
      <protection/>
    </xf>
    <xf numFmtId="0" fontId="24" fillId="0" borderId="13" xfId="0" applyNumberFormat="1" applyFont="1" applyBorder="1" applyAlignment="1">
      <alignment horizontal="center" vertical="center"/>
    </xf>
    <xf numFmtId="0" fontId="24" fillId="0" borderId="13" xfId="0" applyNumberFormat="1" applyFont="1" applyBorder="1" applyAlignment="1">
      <alignment horizontal="center"/>
    </xf>
    <xf numFmtId="0" fontId="21" fillId="0" borderId="22" xfId="0" applyNumberFormat="1" applyFont="1" applyFill="1" applyBorder="1" applyAlignment="1">
      <alignment horizontal="center" vertical="center"/>
    </xf>
    <xf numFmtId="0" fontId="24" fillId="0" borderId="45" xfId="0" applyNumberFormat="1" applyFont="1" applyBorder="1" applyAlignment="1">
      <alignment horizontal="center"/>
    </xf>
    <xf numFmtId="0" fontId="24" fillId="24" borderId="13" xfId="0" applyNumberFormat="1" applyFont="1" applyFill="1" applyBorder="1" applyAlignment="1">
      <alignment horizontal="center" vertical="center"/>
    </xf>
    <xf numFmtId="0" fontId="24" fillId="0" borderId="13" xfId="0" applyNumberFormat="1" applyFont="1" applyBorder="1" applyAlignment="1">
      <alignment horizontal="left" vertical="center" wrapText="1"/>
    </xf>
    <xf numFmtId="0" fontId="27" fillId="28" borderId="13" xfId="0" applyNumberFormat="1" applyFont="1" applyFill="1" applyBorder="1" applyAlignment="1">
      <alignment horizontal="justify" vertical="center" wrapText="1"/>
    </xf>
    <xf numFmtId="0" fontId="18" fillId="0" borderId="13" xfId="0" applyNumberFormat="1" applyFont="1" applyFill="1" applyBorder="1" applyAlignment="1">
      <alignment horizontal="justify" vertical="center" wrapText="1"/>
    </xf>
    <xf numFmtId="0" fontId="3" fillId="0" borderId="0" xfId="0" applyFont="1" applyAlignment="1" applyProtection="1">
      <alignment horizontal="center"/>
      <protection locked="0"/>
    </xf>
    <xf numFmtId="0" fontId="39" fillId="0" borderId="26" xfId="0" applyFont="1" applyBorder="1" applyAlignment="1">
      <alignment horizontal="center" shrinkToFit="1"/>
    </xf>
    <xf numFmtId="0" fontId="3" fillId="0" borderId="0" xfId="0" applyFont="1" applyAlignment="1">
      <alignment horizontal="center"/>
    </xf>
    <xf numFmtId="49" fontId="18" fillId="0" borderId="13" xfId="0" applyNumberFormat="1" applyFont="1" applyBorder="1" applyAlignment="1">
      <alignment horizontal="left" wrapText="1"/>
    </xf>
    <xf numFmtId="49" fontId="18" fillId="0" borderId="13" xfId="0" applyNumberFormat="1" applyFont="1" applyBorder="1" applyAlignment="1">
      <alignment horizontal="center"/>
    </xf>
    <xf numFmtId="49" fontId="24" fillId="0" borderId="55" xfId="0" applyNumberFormat="1" applyFont="1" applyBorder="1" applyAlignment="1">
      <alignment horizontal="left" wrapText="1"/>
    </xf>
    <xf numFmtId="3" fontId="18" fillId="0" borderId="41" xfId="0" applyNumberFormat="1" applyFont="1" applyBorder="1" applyAlignment="1">
      <alignment horizontal="right" wrapText="1"/>
    </xf>
    <xf numFmtId="3" fontId="18" fillId="0" borderId="26" xfId="0" applyNumberFormat="1" applyFont="1" applyBorder="1" applyAlignment="1">
      <alignment horizontal="right" wrapText="1"/>
    </xf>
    <xf numFmtId="49" fontId="18" fillId="0" borderId="45" xfId="0" applyNumberFormat="1" applyFont="1" applyFill="1" applyBorder="1" applyAlignment="1">
      <alignment horizontal="justify" wrapText="1"/>
    </xf>
    <xf numFmtId="49" fontId="18" fillId="0" borderId="13" xfId="0" applyNumberFormat="1" applyFont="1" applyBorder="1" applyAlignment="1">
      <alignment horizontal="justify" wrapText="1"/>
    </xf>
    <xf numFmtId="49" fontId="21" fillId="5" borderId="21" xfId="0" applyNumberFormat="1" applyFont="1" applyFill="1" applyBorder="1" applyAlignment="1">
      <alignment horizontal="center" vertical="center" wrapText="1"/>
    </xf>
    <xf numFmtId="49" fontId="24" fillId="0" borderId="19" xfId="0" applyNumberFormat="1" applyFont="1" applyBorder="1" applyAlignment="1">
      <alignment horizontal="center" vertical="center"/>
    </xf>
    <xf numFmtId="0" fontId="18" fillId="0" borderId="19" xfId="0" applyNumberFormat="1" applyFont="1" applyBorder="1" applyAlignment="1">
      <alignment horizontal="center" vertical="center"/>
    </xf>
    <xf numFmtId="49" fontId="24" fillId="0" borderId="19" xfId="0" applyNumberFormat="1" applyFont="1" applyBorder="1" applyAlignment="1">
      <alignment horizontal="center"/>
    </xf>
    <xf numFmtId="49" fontId="27" fillId="28" borderId="19" xfId="0" applyNumberFormat="1" applyFont="1" applyFill="1" applyBorder="1" applyAlignment="1">
      <alignment horizontal="center" vertical="center"/>
    </xf>
    <xf numFmtId="49" fontId="21" fillId="5" borderId="19" xfId="0" applyNumberFormat="1" applyFont="1" applyFill="1" applyBorder="1" applyAlignment="1">
      <alignment horizontal="center" vertical="center"/>
    </xf>
    <xf numFmtId="49" fontId="18" fillId="0" borderId="55" xfId="0" applyNumberFormat="1" applyFont="1" applyFill="1" applyBorder="1" applyAlignment="1">
      <alignment horizontal="center"/>
    </xf>
    <xf numFmtId="49" fontId="24" fillId="0" borderId="19" xfId="0" applyNumberFormat="1" applyFont="1" applyFill="1" applyBorder="1" applyAlignment="1">
      <alignment horizontal="center"/>
    </xf>
    <xf numFmtId="49" fontId="18" fillId="0" borderId="36" xfId="0" applyNumberFormat="1" applyFont="1" applyFill="1" applyBorder="1" applyAlignment="1">
      <alignment horizontal="center" vertical="center"/>
    </xf>
    <xf numFmtId="49" fontId="18" fillId="0" borderId="19" xfId="0" applyNumberFormat="1" applyFont="1" applyBorder="1" applyAlignment="1">
      <alignment horizontal="center"/>
    </xf>
    <xf numFmtId="49" fontId="24" fillId="5" borderId="19" xfId="0" applyNumberFormat="1" applyFont="1" applyFill="1" applyBorder="1" applyAlignment="1">
      <alignment horizontal="center" vertical="center"/>
    </xf>
    <xf numFmtId="49" fontId="49" fillId="28" borderId="19" xfId="0" applyNumberFormat="1" applyFont="1" applyFill="1" applyBorder="1" applyAlignment="1">
      <alignment horizontal="center"/>
    </xf>
    <xf numFmtId="49" fontId="27" fillId="28" borderId="36" xfId="0" applyNumberFormat="1" applyFont="1" applyFill="1" applyBorder="1" applyAlignment="1">
      <alignment horizontal="center" vertical="center"/>
    </xf>
    <xf numFmtId="49" fontId="18" fillId="28" borderId="19" xfId="0" applyNumberFormat="1" applyFont="1" applyFill="1" applyBorder="1" applyAlignment="1">
      <alignment horizontal="center" vertical="center"/>
    </xf>
    <xf numFmtId="49" fontId="24" fillId="5" borderId="36" xfId="0" applyNumberFormat="1" applyFont="1" applyFill="1" applyBorder="1" applyAlignment="1">
      <alignment horizontal="center" vertical="center"/>
    </xf>
    <xf numFmtId="49" fontId="18" fillId="0" borderId="36" xfId="0" applyNumberFormat="1" applyFont="1" applyBorder="1" applyAlignment="1">
      <alignment horizontal="center"/>
    </xf>
    <xf numFmtId="49" fontId="18" fillId="28" borderId="36" xfId="0" applyNumberFormat="1" applyFont="1" applyFill="1" applyBorder="1" applyAlignment="1">
      <alignment horizontal="center" vertical="center"/>
    </xf>
    <xf numFmtId="49" fontId="21" fillId="0" borderId="23" xfId="0" applyNumberFormat="1" applyFont="1" applyFill="1" applyBorder="1" applyAlignment="1">
      <alignment horizontal="center" vertical="center"/>
    </xf>
    <xf numFmtId="49" fontId="24" fillId="0" borderId="36" xfId="0" applyNumberFormat="1" applyFont="1" applyBorder="1" applyAlignment="1">
      <alignment horizontal="center"/>
    </xf>
    <xf numFmtId="49" fontId="18" fillId="0" borderId="36" xfId="0" applyNumberFormat="1" applyFont="1" applyBorder="1" applyAlignment="1">
      <alignment horizontal="center" vertical="center"/>
    </xf>
    <xf numFmtId="49" fontId="18" fillId="24" borderId="19" xfId="0" applyNumberFormat="1" applyFont="1" applyFill="1" applyBorder="1" applyAlignment="1">
      <alignment horizontal="center" vertical="center"/>
    </xf>
    <xf numFmtId="49" fontId="18" fillId="0" borderId="56" xfId="0" applyNumberFormat="1" applyFont="1" applyBorder="1" applyAlignment="1">
      <alignment horizontal="center" vertical="center"/>
    </xf>
    <xf numFmtId="49" fontId="18" fillId="0" borderId="14" xfId="0" applyNumberFormat="1" applyFont="1" applyBorder="1" applyAlignment="1">
      <alignment horizontal="center" vertical="center"/>
    </xf>
    <xf numFmtId="49" fontId="49" fillId="28" borderId="13" xfId="0" applyNumberFormat="1" applyFont="1" applyFill="1" applyBorder="1" applyAlignment="1">
      <alignment horizontal="left" vertical="center" wrapText="1"/>
    </xf>
    <xf numFmtId="0" fontId="18" fillId="0" borderId="13" xfId="0" applyNumberFormat="1" applyFont="1" applyFill="1" applyBorder="1" applyAlignment="1">
      <alignment horizontal="center" vertical="center"/>
    </xf>
    <xf numFmtId="1" fontId="28" fillId="0" borderId="58" xfId="0" applyNumberFormat="1" applyFont="1" applyFill="1" applyBorder="1" applyAlignment="1" applyProtection="1">
      <alignment vertical="center"/>
      <protection locked="0"/>
    </xf>
    <xf numFmtId="0" fontId="36" fillId="0" borderId="26" xfId="85" applyFont="1" applyBorder="1" applyAlignment="1">
      <alignment horizontal="center" wrapText="1"/>
      <protection/>
    </xf>
    <xf numFmtId="0" fontId="36" fillId="0" borderId="26" xfId="85" applyFont="1" applyBorder="1" applyAlignment="1">
      <alignment horizontal="justify" wrapText="1"/>
      <protection/>
    </xf>
    <xf numFmtId="0" fontId="36" fillId="0" borderId="26" xfId="85" applyFont="1" applyBorder="1" applyAlignment="1">
      <alignment horizontal="center" vertical="center" wrapText="1"/>
      <protection/>
    </xf>
    <xf numFmtId="49" fontId="5" fillId="0" borderId="20" xfId="0" applyNumberFormat="1" applyFont="1" applyBorder="1" applyAlignment="1" applyProtection="1">
      <alignment horizontal="center" vertical="center" wrapText="1"/>
      <protection locked="0"/>
    </xf>
    <xf numFmtId="49" fontId="5" fillId="0" borderId="22" xfId="0" applyNumberFormat="1" applyFont="1" applyBorder="1" applyAlignment="1" applyProtection="1">
      <alignment horizontal="center" vertical="center" wrapText="1"/>
      <protection locked="0"/>
    </xf>
    <xf numFmtId="49" fontId="5" fillId="0" borderId="24" xfId="0" applyNumberFormat="1" applyFont="1" applyBorder="1" applyAlignment="1" applyProtection="1">
      <alignment horizontal="center" vertical="center" wrapText="1"/>
      <protection locked="0"/>
    </xf>
    <xf numFmtId="0" fontId="6" fillId="0" borderId="73" xfId="0" applyFont="1" applyBorder="1" applyAlignment="1" applyProtection="1">
      <alignment horizontal="center" vertical="center" wrapText="1"/>
      <protection locked="0"/>
    </xf>
    <xf numFmtId="0" fontId="6" fillId="0" borderId="74"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5" xfId="0" applyFont="1" applyBorder="1" applyAlignment="1">
      <alignment horizontal="center" vertical="center" wrapText="1"/>
    </xf>
    <xf numFmtId="0" fontId="8" fillId="0" borderId="20"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4" fillId="0" borderId="0" xfId="0" applyFont="1" applyFill="1" applyAlignment="1" applyProtection="1">
      <alignment vertical="top" wrapText="1"/>
      <protection locked="0"/>
    </xf>
    <xf numFmtId="0" fontId="6" fillId="0" borderId="20"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4" fillId="0" borderId="0" xfId="0" applyFont="1" applyAlignment="1" applyProtection="1">
      <alignment horizontal="center" vertical="top" wrapText="1"/>
      <protection locked="0"/>
    </xf>
    <xf numFmtId="0" fontId="20" fillId="0" borderId="28" xfId="0" applyFont="1" applyBorder="1" applyAlignment="1" applyProtection="1">
      <alignment horizontal="center" vertical="center" wrapText="1"/>
      <protection locked="0"/>
    </xf>
    <xf numFmtId="0" fontId="6" fillId="0" borderId="77" xfId="0" applyFont="1" applyBorder="1" applyAlignment="1">
      <alignment horizontal="center" vertical="center" wrapText="1"/>
    </xf>
    <xf numFmtId="0" fontId="6" fillId="0" borderId="61" xfId="0" applyFont="1" applyBorder="1" applyAlignment="1">
      <alignment horizontal="center" vertical="center" wrapText="1"/>
    </xf>
    <xf numFmtId="0" fontId="18" fillId="0" borderId="22" xfId="0" applyFont="1" applyBorder="1" applyAlignment="1">
      <alignment horizontal="justify" vertical="center" wrapText="1"/>
    </xf>
    <xf numFmtId="0" fontId="18" fillId="0" borderId="45" xfId="0" applyFont="1" applyBorder="1" applyAlignment="1">
      <alignment horizontal="justify" vertical="center" wrapText="1"/>
    </xf>
    <xf numFmtId="0" fontId="18" fillId="0" borderId="32" xfId="0" applyFont="1" applyFill="1" applyBorder="1" applyAlignment="1">
      <alignment horizontal="justify" vertical="center" wrapText="1"/>
    </xf>
    <xf numFmtId="3" fontId="26" fillId="0" borderId="41" xfId="0" applyNumberFormat="1" applyFont="1" applyFill="1" applyBorder="1" applyAlignment="1">
      <alignment horizontal="right" vertical="center"/>
    </xf>
    <xf numFmtId="3" fontId="26" fillId="0" borderId="13" xfId="0" applyNumberFormat="1" applyFont="1" applyBorder="1" applyAlignment="1">
      <alignment horizontal="right" vertical="center"/>
    </xf>
    <xf numFmtId="3" fontId="26" fillId="0" borderId="18" xfId="0" applyNumberFormat="1" applyFont="1" applyBorder="1" applyAlignment="1">
      <alignment horizontal="right" vertical="center"/>
    </xf>
    <xf numFmtId="0" fontId="8" fillId="0" borderId="0" xfId="0" applyFont="1" applyAlignment="1" applyProtection="1">
      <alignment vertical="top" wrapText="1"/>
      <protection locked="0"/>
    </xf>
    <xf numFmtId="49" fontId="18" fillId="0" borderId="20" xfId="0" applyNumberFormat="1" applyFont="1" applyBorder="1" applyAlignment="1">
      <alignment horizontal="justify" vertical="center" wrapText="1"/>
    </xf>
    <xf numFmtId="49" fontId="18" fillId="0" borderId="22" xfId="0" applyNumberFormat="1" applyFont="1" applyBorder="1" applyAlignment="1">
      <alignment horizontal="justify" vertical="center" wrapText="1"/>
    </xf>
    <xf numFmtId="49" fontId="18" fillId="0" borderId="45" xfId="0" applyNumberFormat="1" applyFont="1" applyBorder="1" applyAlignment="1">
      <alignment horizontal="justify" vertical="center" wrapText="1"/>
    </xf>
    <xf numFmtId="3" fontId="18" fillId="0" borderId="26" xfId="0" applyNumberFormat="1" applyFont="1" applyBorder="1" applyAlignment="1">
      <alignment horizontal="right" vertical="center"/>
    </xf>
    <xf numFmtId="3" fontId="18" fillId="0" borderId="40" xfId="0" applyNumberFormat="1" applyFont="1" applyBorder="1" applyAlignment="1">
      <alignment horizontal="right" vertical="center"/>
    </xf>
    <xf numFmtId="3" fontId="18" fillId="0" borderId="72" xfId="0" applyNumberFormat="1" applyFont="1" applyBorder="1" applyAlignment="1">
      <alignment horizontal="right" vertical="center"/>
    </xf>
    <xf numFmtId="3" fontId="18" fillId="0" borderId="43" xfId="0" applyNumberFormat="1" applyFont="1" applyBorder="1" applyAlignment="1">
      <alignment horizontal="right" vertical="center"/>
    </xf>
    <xf numFmtId="3" fontId="18" fillId="0" borderId="78" xfId="0" applyNumberFormat="1" applyFont="1" applyFill="1" applyBorder="1" applyAlignment="1">
      <alignment horizontal="right" vertical="center"/>
    </xf>
    <xf numFmtId="3" fontId="18" fillId="0" borderId="59" xfId="0" applyNumberFormat="1" applyFont="1" applyFill="1" applyBorder="1" applyAlignment="1">
      <alignment horizontal="right" vertical="center"/>
    </xf>
    <xf numFmtId="3" fontId="18" fillId="0" borderId="34" xfId="0" applyNumberFormat="1" applyFont="1" applyFill="1" applyBorder="1" applyAlignment="1">
      <alignment horizontal="right" vertical="center"/>
    </xf>
    <xf numFmtId="0" fontId="20" fillId="0" borderId="0" xfId="0" applyFont="1" applyBorder="1" applyAlignment="1" applyProtection="1">
      <alignment horizontal="left" vertical="center"/>
      <protection locked="0"/>
    </xf>
    <xf numFmtId="0" fontId="20" fillId="0" borderId="0" xfId="0" applyFont="1" applyBorder="1" applyAlignment="1" applyProtection="1">
      <alignment horizontal="center" vertical="center" wrapText="1"/>
      <protection locked="0"/>
    </xf>
    <xf numFmtId="0" fontId="66" fillId="0" borderId="0" xfId="0" applyFont="1" applyFill="1" applyAlignment="1" applyProtection="1">
      <alignment horizontal="left" vertical="top" wrapText="1"/>
      <protection locked="0"/>
    </xf>
    <xf numFmtId="0" fontId="67" fillId="0" borderId="0" xfId="0" applyFont="1" applyFill="1" applyBorder="1" applyAlignment="1" applyProtection="1">
      <alignment horizontal="center" vertical="top" wrapText="1"/>
      <protection locked="0"/>
    </xf>
    <xf numFmtId="0" fontId="66" fillId="0" borderId="70" xfId="0" applyFont="1" applyFill="1" applyBorder="1" applyAlignment="1" applyProtection="1">
      <alignment horizontal="center" vertical="center"/>
      <protection locked="0"/>
    </xf>
    <xf numFmtId="0" fontId="66" fillId="0" borderId="63" xfId="0" applyFont="1" applyFill="1" applyBorder="1" applyAlignment="1" applyProtection="1">
      <alignment horizontal="center" vertical="center"/>
      <protection locked="0"/>
    </xf>
    <xf numFmtId="0" fontId="66" fillId="0" borderId="70" xfId="0" applyFont="1" applyFill="1" applyBorder="1" applyAlignment="1" applyProtection="1">
      <alignment horizontal="center" vertical="center" wrapText="1"/>
      <protection locked="0"/>
    </xf>
    <xf numFmtId="0" fontId="66" fillId="0" borderId="63" xfId="0" applyFont="1" applyFill="1" applyBorder="1" applyAlignment="1" applyProtection="1">
      <alignment horizontal="center" vertical="center" wrapText="1"/>
      <protection locked="0"/>
    </xf>
    <xf numFmtId="0" fontId="66" fillId="0" borderId="60" xfId="0" applyFont="1" applyFill="1" applyBorder="1" applyAlignment="1" applyProtection="1">
      <alignment horizontal="center" vertical="center" wrapText="1"/>
      <protection locked="0"/>
    </xf>
    <xf numFmtId="0" fontId="66" fillId="0" borderId="60" xfId="0" applyFont="1" applyFill="1" applyBorder="1" applyAlignment="1" applyProtection="1">
      <alignment horizontal="center" vertical="center"/>
      <protection locked="0"/>
    </xf>
    <xf numFmtId="49" fontId="65" fillId="0" borderId="20" xfId="0" applyNumberFormat="1" applyFont="1" applyFill="1" applyBorder="1" applyAlignment="1" applyProtection="1">
      <alignment horizontal="center" vertical="center" wrapText="1"/>
      <protection locked="0"/>
    </xf>
    <xf numFmtId="49" fontId="65" fillId="0" borderId="22" xfId="0" applyNumberFormat="1" applyFont="1" applyFill="1" applyBorder="1" applyAlignment="1" applyProtection="1">
      <alignment horizontal="center" vertical="center" wrapText="1"/>
      <protection locked="0"/>
    </xf>
    <xf numFmtId="49" fontId="65" fillId="0" borderId="24" xfId="0" applyNumberFormat="1" applyFont="1" applyFill="1" applyBorder="1" applyAlignment="1" applyProtection="1">
      <alignment horizontal="center" vertical="center" wrapText="1"/>
      <protection locked="0"/>
    </xf>
    <xf numFmtId="0" fontId="66" fillId="0" borderId="41" xfId="0" applyFont="1" applyFill="1" applyBorder="1" applyAlignment="1" applyProtection="1">
      <alignment horizontal="center" vertical="center" wrapText="1"/>
      <protection locked="0"/>
    </xf>
    <xf numFmtId="0" fontId="66" fillId="0" borderId="62" xfId="0" applyFont="1" applyFill="1" applyBorder="1" applyAlignment="1" applyProtection="1">
      <alignment horizontal="center" vertical="center" wrapText="1"/>
      <protection locked="0"/>
    </xf>
    <xf numFmtId="0" fontId="66" fillId="0" borderId="20" xfId="0" applyFont="1" applyFill="1" applyBorder="1" applyAlignment="1" applyProtection="1">
      <alignment horizontal="center" vertical="center" wrapText="1"/>
      <protection locked="0"/>
    </xf>
    <xf numFmtId="0" fontId="66" fillId="0" borderId="22" xfId="0" applyFont="1" applyFill="1" applyBorder="1" applyAlignment="1" applyProtection="1">
      <alignment horizontal="center" vertical="center" wrapText="1"/>
      <protection locked="0"/>
    </xf>
    <xf numFmtId="0" fontId="66" fillId="0" borderId="24"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wrapText="1"/>
      <protection locked="0"/>
    </xf>
    <xf numFmtId="0" fontId="66" fillId="0" borderId="48"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33" fillId="0" borderId="32" xfId="0" applyNumberFormat="1" applyFont="1" applyFill="1" applyBorder="1" applyAlignment="1" applyProtection="1">
      <alignment horizontal="center" vertical="center" wrapText="1"/>
      <protection/>
    </xf>
    <xf numFmtId="0" fontId="33" fillId="0" borderId="55" xfId="0" applyNumberFormat="1" applyFont="1" applyFill="1" applyBorder="1" applyAlignment="1" applyProtection="1">
      <alignment horizontal="center" vertical="center" wrapText="1"/>
      <protection/>
    </xf>
    <xf numFmtId="0" fontId="33" fillId="0" borderId="31" xfId="0" applyNumberFormat="1" applyFont="1" applyFill="1" applyBorder="1" applyAlignment="1" applyProtection="1">
      <alignment horizontal="center" vertical="center" wrapText="1"/>
      <protection/>
    </xf>
    <xf numFmtId="0" fontId="20" fillId="0" borderId="28" xfId="0" applyFont="1" applyBorder="1" applyAlignment="1" applyProtection="1">
      <alignment horizontal="center" vertical="center" wrapText="1"/>
      <protection locked="0"/>
    </xf>
    <xf numFmtId="0" fontId="8" fillId="0" borderId="0" xfId="0" applyFont="1" applyFill="1" applyAlignment="1" applyProtection="1">
      <alignment vertical="top" wrapText="1"/>
      <protection locked="0"/>
    </xf>
    <xf numFmtId="0" fontId="33" fillId="0" borderId="26" xfId="0" applyNumberFormat="1" applyFont="1" applyFill="1" applyBorder="1" applyAlignment="1" applyProtection="1">
      <alignment horizontal="center" vertical="center" wrapText="1"/>
      <protection/>
    </xf>
    <xf numFmtId="0" fontId="4" fillId="0" borderId="0" xfId="0" applyFont="1" applyAlignment="1" applyProtection="1">
      <alignment horizontal="center" vertical="top" wrapText="1"/>
      <protection locked="0"/>
    </xf>
    <xf numFmtId="0" fontId="33" fillId="0" borderId="65" xfId="0" applyNumberFormat="1" applyFont="1" applyFill="1" applyBorder="1" applyAlignment="1" applyProtection="1">
      <alignment horizontal="center" vertical="center" wrapText="1"/>
      <protection/>
    </xf>
    <xf numFmtId="0" fontId="33" fillId="0" borderId="52" xfId="0" applyNumberFormat="1" applyFont="1" applyFill="1" applyBorder="1" applyAlignment="1" applyProtection="1">
      <alignment horizontal="center" vertical="center" wrapText="1"/>
      <protection/>
    </xf>
    <xf numFmtId="0" fontId="60" fillId="0" borderId="26" xfId="0" applyNumberFormat="1" applyFont="1" applyFill="1" applyBorder="1" applyAlignment="1" applyProtection="1">
      <alignment horizontal="center" vertical="center" wrapText="1"/>
      <protection/>
    </xf>
    <xf numFmtId="0" fontId="33" fillId="0" borderId="79" xfId="0" applyNumberFormat="1" applyFont="1" applyFill="1" applyBorder="1" applyAlignment="1" applyProtection="1">
      <alignment horizontal="center" vertical="center" wrapText="1"/>
      <protection/>
    </xf>
    <xf numFmtId="0" fontId="38" fillId="0" borderId="70" xfId="0" applyFont="1" applyFill="1" applyBorder="1" applyAlignment="1" applyProtection="1">
      <alignment horizontal="center" vertical="center" wrapText="1"/>
      <protection locked="0"/>
    </xf>
    <xf numFmtId="0" fontId="38" fillId="0" borderId="63" xfId="0" applyFont="1" applyFill="1" applyBorder="1" applyAlignment="1" applyProtection="1">
      <alignment horizontal="center" vertical="center" wrapText="1"/>
      <protection locked="0"/>
    </xf>
    <xf numFmtId="0" fontId="38" fillId="0" borderId="60" xfId="0" applyFont="1" applyFill="1" applyBorder="1" applyAlignment="1" applyProtection="1">
      <alignment horizontal="center" vertical="center" wrapText="1"/>
      <protection locked="0"/>
    </xf>
    <xf numFmtId="0" fontId="38" fillId="0" borderId="70" xfId="0" applyFont="1" applyFill="1" applyBorder="1" applyAlignment="1" applyProtection="1">
      <alignment horizontal="center" vertical="center"/>
      <protection locked="0"/>
    </xf>
    <xf numFmtId="0" fontId="38" fillId="0" borderId="63" xfId="0" applyFont="1" applyFill="1" applyBorder="1" applyAlignment="1" applyProtection="1">
      <alignment horizontal="center" vertical="center"/>
      <protection locked="0"/>
    </xf>
    <xf numFmtId="0" fontId="38" fillId="0" borderId="54" xfId="0" applyFont="1" applyFill="1" applyBorder="1" applyAlignment="1" applyProtection="1">
      <alignment horizontal="center" vertical="center"/>
      <protection locked="0"/>
    </xf>
    <xf numFmtId="49" fontId="3" fillId="0" borderId="12" xfId="0" applyNumberFormat="1" applyFont="1" applyBorder="1" applyAlignment="1" applyProtection="1">
      <alignment horizontal="center" vertical="center" wrapText="1"/>
      <protection locked="0"/>
    </xf>
    <xf numFmtId="0" fontId="7" fillId="0" borderId="13" xfId="0" applyFont="1" applyFill="1" applyBorder="1" applyAlignment="1" applyProtection="1">
      <alignment horizontal="center" vertical="top" wrapText="1"/>
      <protection locked="0"/>
    </xf>
    <xf numFmtId="0" fontId="7" fillId="0" borderId="67" xfId="0" applyFont="1" applyFill="1" applyBorder="1" applyAlignment="1" applyProtection="1">
      <alignment horizontal="center" vertical="top" wrapText="1"/>
      <protection locked="0"/>
    </xf>
    <xf numFmtId="0" fontId="38" fillId="0" borderId="26" xfId="0"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center" wrapText="1"/>
      <protection locked="0"/>
    </xf>
    <xf numFmtId="0" fontId="38" fillId="0" borderId="48" xfId="0" applyFont="1" applyFill="1" applyBorder="1" applyAlignment="1" applyProtection="1">
      <alignment horizontal="center" vertical="center" wrapText="1"/>
      <protection locked="0"/>
    </xf>
    <xf numFmtId="0" fontId="38" fillId="0" borderId="41" xfId="0" applyFont="1" applyFill="1" applyBorder="1" applyAlignment="1" applyProtection="1">
      <alignment horizontal="center" vertical="center" wrapText="1"/>
      <protection locked="0"/>
    </xf>
    <xf numFmtId="0" fontId="38" fillId="0" borderId="62" xfId="0" applyFont="1" applyFill="1" applyBorder="1" applyAlignment="1" applyProtection="1">
      <alignment horizontal="center" vertical="center" wrapText="1"/>
      <protection locked="0"/>
    </xf>
    <xf numFmtId="0" fontId="38" fillId="0" borderId="64" xfId="0" applyFont="1" applyFill="1" applyBorder="1" applyAlignment="1" applyProtection="1">
      <alignment horizontal="center" vertical="center" wrapText="1"/>
      <protection locked="0"/>
    </xf>
    <xf numFmtId="0" fontId="5" fillId="0" borderId="0" xfId="0" applyFont="1" applyFill="1" applyAlignment="1" applyProtection="1">
      <alignment horizontal="left" vertical="top" wrapText="1"/>
      <protection locked="0"/>
    </xf>
    <xf numFmtId="0" fontId="22" fillId="0" borderId="0" xfId="0" applyFont="1" applyFill="1" applyBorder="1" applyAlignment="1" applyProtection="1">
      <alignment horizontal="center" vertical="top" wrapText="1"/>
      <protection locked="0"/>
    </xf>
    <xf numFmtId="49" fontId="13" fillId="0" borderId="20" xfId="0" applyNumberFormat="1" applyFont="1" applyBorder="1" applyAlignment="1" applyProtection="1">
      <alignment horizontal="center" vertical="center" wrapText="1"/>
      <protection locked="0"/>
    </xf>
    <xf numFmtId="49" fontId="13" fillId="0" borderId="22" xfId="0" applyNumberFormat="1" applyFont="1" applyBorder="1" applyAlignment="1" applyProtection="1">
      <alignment horizontal="center" vertical="center" wrapText="1"/>
      <protection locked="0"/>
    </xf>
    <xf numFmtId="49" fontId="13" fillId="0" borderId="24"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49" fontId="3" fillId="0" borderId="22" xfId="0" applyNumberFormat="1" applyFont="1" applyBorder="1" applyAlignment="1" applyProtection="1">
      <alignment horizontal="center" vertical="center" wrapText="1"/>
      <protection locked="0"/>
    </xf>
    <xf numFmtId="49" fontId="3" fillId="0" borderId="24" xfId="0" applyNumberFormat="1" applyFont="1" applyBorder="1" applyAlignment="1" applyProtection="1">
      <alignment horizontal="center" vertical="center" wrapText="1"/>
      <protection locked="0"/>
    </xf>
  </cellXfs>
  <cellStyles count="9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Доходи"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язана клітинка" xfId="76"/>
    <cellStyle name="Итог" xfId="77"/>
    <cellStyle name="Контрольна клітинка" xfId="78"/>
    <cellStyle name="Контрольная ячейка" xfId="79"/>
    <cellStyle name="Назва" xfId="80"/>
    <cellStyle name="Название" xfId="81"/>
    <cellStyle name="Нейтральный" xfId="82"/>
    <cellStyle name="Обчислення" xfId="83"/>
    <cellStyle name="Обычный 2" xfId="84"/>
    <cellStyle name="Обычный_Класифікація" xfId="85"/>
    <cellStyle name="Followed Hyperlink" xfId="86"/>
    <cellStyle name="Підсумок" xfId="87"/>
    <cellStyle name="Плохой" xfId="88"/>
    <cellStyle name="Поганий" xfId="89"/>
    <cellStyle name="Пояснение" xfId="90"/>
    <cellStyle name="Примечание" xfId="91"/>
    <cellStyle name="Примечание 2" xfId="92"/>
    <cellStyle name="Примітка" xfId="93"/>
    <cellStyle name="Percent" xfId="94"/>
    <cellStyle name="Результат" xfId="95"/>
    <cellStyle name="Связанная ячейка" xfId="96"/>
    <cellStyle name="Середній" xfId="97"/>
    <cellStyle name="Текст попередження" xfId="98"/>
    <cellStyle name="Текст пояснення" xfId="99"/>
    <cellStyle name="Текст предупреждения" xfId="100"/>
    <cellStyle name="Тысячи [0]_Розподіл (2)" xfId="101"/>
    <cellStyle name="Тысячи_Розподіл (2)" xfId="102"/>
    <cellStyle name="Comma" xfId="103"/>
    <cellStyle name="Comma [0]" xfId="104"/>
    <cellStyle name="Хороший"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MUSORKA$\OBLBUDGET\2015\&#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1052;&#1072;&#1090;&#1077;&#1088;&#1110;&#1072;&#1083;&#1080;%20&#1085;&#1072;%20&#1089;&#1077;&#1089;&#1110;&#1102;\2014\&#1059;&#1090;&#1086;&#1095;&#1085;&#1077;&#1085;&#1085;&#1103;%20&#1073;&#1102;&#1076;&#1078;&#1077;&#1090;&#1091;%202014\&#1055;&#1110;&#1089;&#1083;&#1103;%20&#1089;&#1077;&#1089;&#1110;&#1111;\&#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376"/>
  <sheetViews>
    <sheetView zoomScale="75" zoomScaleNormal="75" zoomScalePageLayoutView="0" workbookViewId="0" topLeftCell="A184">
      <selection activeCell="D274" sqref="D274"/>
    </sheetView>
  </sheetViews>
  <sheetFormatPr defaultColWidth="8.875" defaultRowHeight="12.75"/>
  <cols>
    <col min="1" max="1" width="8.875" style="967" customWidth="1"/>
    <col min="2" max="2" width="48.125" style="967" customWidth="1"/>
    <col min="3" max="3" width="8.875" style="967" customWidth="1"/>
    <col min="4" max="4" width="49.75390625" style="967" customWidth="1"/>
    <col min="5" max="16384" width="8.875" style="967" customWidth="1"/>
  </cols>
  <sheetData>
    <row r="1" spans="1:5" ht="47.25">
      <c r="A1" s="1021" t="s">
        <v>1174</v>
      </c>
      <c r="B1" s="1021" t="s">
        <v>1175</v>
      </c>
      <c r="C1" s="966" t="s">
        <v>1176</v>
      </c>
      <c r="D1" s="1021" t="s">
        <v>1177</v>
      </c>
      <c r="E1" s="1021" t="s">
        <v>1178</v>
      </c>
    </row>
    <row r="2" spans="1:5" ht="31.5">
      <c r="A2" s="1021"/>
      <c r="B2" s="1021"/>
      <c r="C2" s="966" t="s">
        <v>1179</v>
      </c>
      <c r="D2" s="1021"/>
      <c r="E2" s="1021"/>
    </row>
    <row r="3" spans="1:5" ht="15.75">
      <c r="A3" s="968">
        <v>10000</v>
      </c>
      <c r="B3" s="968" t="s">
        <v>1180</v>
      </c>
      <c r="C3" s="969" t="s">
        <v>660</v>
      </c>
      <c r="D3" s="968" t="s">
        <v>1180</v>
      </c>
      <c r="E3" s="969"/>
    </row>
    <row r="4" spans="1:5" ht="47.25">
      <c r="A4" s="968">
        <v>10105</v>
      </c>
      <c r="B4" s="970" t="s">
        <v>1181</v>
      </c>
      <c r="C4" s="969" t="s">
        <v>1182</v>
      </c>
      <c r="D4" s="970" t="s">
        <v>1183</v>
      </c>
      <c r="E4" s="969" t="s">
        <v>1586</v>
      </c>
    </row>
    <row r="5" spans="1:5" ht="31.5">
      <c r="A5" s="968">
        <v>10106</v>
      </c>
      <c r="B5" s="970" t="s">
        <v>1184</v>
      </c>
      <c r="C5" s="969" t="s">
        <v>1185</v>
      </c>
      <c r="D5" s="970" t="s">
        <v>1184</v>
      </c>
      <c r="E5" s="969" t="s">
        <v>1586</v>
      </c>
    </row>
    <row r="6" spans="1:5" ht="63">
      <c r="A6" s="968">
        <v>10108</v>
      </c>
      <c r="B6" s="970" t="s">
        <v>1186</v>
      </c>
      <c r="C6" s="969" t="s">
        <v>1187</v>
      </c>
      <c r="D6" s="970" t="s">
        <v>1188</v>
      </c>
      <c r="E6" s="969" t="s">
        <v>1189</v>
      </c>
    </row>
    <row r="7" spans="1:5" ht="47.25">
      <c r="A7" s="1019">
        <v>10114</v>
      </c>
      <c r="B7" s="1020" t="s">
        <v>1190</v>
      </c>
      <c r="C7" s="969" t="s">
        <v>1191</v>
      </c>
      <c r="D7" s="970" t="s">
        <v>1192</v>
      </c>
      <c r="E7" s="969" t="s">
        <v>1586</v>
      </c>
    </row>
    <row r="8" spans="1:5" ht="31.5">
      <c r="A8" s="1019"/>
      <c r="B8" s="1020"/>
      <c r="C8" s="969" t="s">
        <v>1329</v>
      </c>
      <c r="D8" s="970" t="s">
        <v>1193</v>
      </c>
      <c r="E8" s="969" t="s">
        <v>1586</v>
      </c>
    </row>
    <row r="9" spans="1:5" ht="78.75">
      <c r="A9" s="1019">
        <v>10116</v>
      </c>
      <c r="B9" s="1020" t="s">
        <v>1194</v>
      </c>
      <c r="C9" s="969" t="s">
        <v>659</v>
      </c>
      <c r="D9" s="970" t="s">
        <v>657</v>
      </c>
      <c r="E9" s="969" t="s">
        <v>1586</v>
      </c>
    </row>
    <row r="10" spans="1:5" ht="47.25">
      <c r="A10" s="1019"/>
      <c r="B10" s="1020"/>
      <c r="C10" s="969" t="s">
        <v>610</v>
      </c>
      <c r="D10" s="970" t="s">
        <v>1195</v>
      </c>
      <c r="E10" s="969" t="s">
        <v>1586</v>
      </c>
    </row>
    <row r="11" spans="1:5" ht="31.5">
      <c r="A11" s="968">
        <v>10117</v>
      </c>
      <c r="B11" s="970" t="s">
        <v>1196</v>
      </c>
      <c r="C11" s="969" t="s">
        <v>1197</v>
      </c>
      <c r="D11" s="970" t="s">
        <v>1198</v>
      </c>
      <c r="E11" s="969" t="s">
        <v>1586</v>
      </c>
    </row>
    <row r="12" spans="1:5" ht="15.75">
      <c r="A12" s="968">
        <v>70000</v>
      </c>
      <c r="B12" s="970" t="s">
        <v>1199</v>
      </c>
      <c r="C12" s="969" t="s">
        <v>1200</v>
      </c>
      <c r="D12" s="970" t="s">
        <v>1199</v>
      </c>
      <c r="E12" s="969"/>
    </row>
    <row r="13" spans="1:5" ht="15.75">
      <c r="A13" s="968">
        <v>70101</v>
      </c>
      <c r="B13" s="970" t="s">
        <v>1201</v>
      </c>
      <c r="C13" s="969" t="s">
        <v>1579</v>
      </c>
      <c r="D13" s="970" t="s">
        <v>1202</v>
      </c>
      <c r="E13" s="969" t="s">
        <v>1203</v>
      </c>
    </row>
    <row r="14" spans="1:5" ht="78.75">
      <c r="A14" s="968">
        <v>70201</v>
      </c>
      <c r="B14" s="970" t="s">
        <v>1204</v>
      </c>
      <c r="C14" s="969" t="s">
        <v>1580</v>
      </c>
      <c r="D14" s="970" t="s">
        <v>1205</v>
      </c>
      <c r="E14" s="969" t="s">
        <v>1206</v>
      </c>
    </row>
    <row r="15" spans="1:5" ht="31.5">
      <c r="A15" s="968">
        <v>70202</v>
      </c>
      <c r="B15" s="970" t="s">
        <v>1207</v>
      </c>
      <c r="C15" s="969" t="s">
        <v>1578</v>
      </c>
      <c r="D15" s="970" t="s">
        <v>1208</v>
      </c>
      <c r="E15" s="969" t="s">
        <v>1206</v>
      </c>
    </row>
    <row r="16" spans="1:5" ht="63">
      <c r="A16" s="968">
        <v>70301</v>
      </c>
      <c r="B16" s="970" t="s">
        <v>1390</v>
      </c>
      <c r="C16" s="969" t="s">
        <v>1581</v>
      </c>
      <c r="D16" s="970" t="s">
        <v>1209</v>
      </c>
      <c r="E16" s="969" t="s">
        <v>1153</v>
      </c>
    </row>
    <row r="17" spans="1:5" ht="63">
      <c r="A17" s="968">
        <v>70302</v>
      </c>
      <c r="B17" s="970" t="s">
        <v>1210</v>
      </c>
      <c r="C17" s="969" t="s">
        <v>1211</v>
      </c>
      <c r="D17" s="970" t="s">
        <v>1212</v>
      </c>
      <c r="E17" s="969" t="s">
        <v>1153</v>
      </c>
    </row>
    <row r="18" spans="1:5" ht="33" customHeight="1">
      <c r="A18" s="968">
        <v>70303</v>
      </c>
      <c r="B18" s="970" t="s">
        <v>1213</v>
      </c>
      <c r="C18" s="969" t="s">
        <v>134</v>
      </c>
      <c r="D18" s="970" t="s">
        <v>1214</v>
      </c>
      <c r="E18" s="969" t="s">
        <v>1203</v>
      </c>
    </row>
    <row r="19" spans="1:5" ht="78.75">
      <c r="A19" s="968">
        <v>70304</v>
      </c>
      <c r="B19" s="970" t="s">
        <v>153</v>
      </c>
      <c r="C19" s="969" t="s">
        <v>1215</v>
      </c>
      <c r="D19" s="970" t="s">
        <v>1216</v>
      </c>
      <c r="E19" s="969" t="s">
        <v>1153</v>
      </c>
    </row>
    <row r="20" spans="1:5" ht="110.25">
      <c r="A20" s="968">
        <v>70307</v>
      </c>
      <c r="B20" s="970" t="s">
        <v>1449</v>
      </c>
      <c r="C20" s="969" t="s">
        <v>1217</v>
      </c>
      <c r="D20" s="970" t="s">
        <v>1218</v>
      </c>
      <c r="E20" s="969" t="s">
        <v>1153</v>
      </c>
    </row>
    <row r="21" spans="1:5" ht="47.25">
      <c r="A21" s="968">
        <v>70401</v>
      </c>
      <c r="B21" s="970" t="s">
        <v>1219</v>
      </c>
      <c r="C21" s="969" t="s">
        <v>1577</v>
      </c>
      <c r="D21" s="970" t="s">
        <v>1220</v>
      </c>
      <c r="E21" s="969" t="s">
        <v>1154</v>
      </c>
    </row>
    <row r="22" spans="1:5" ht="31.5">
      <c r="A22" s="968">
        <v>70501</v>
      </c>
      <c r="B22" s="970" t="s">
        <v>1589</v>
      </c>
      <c r="C22" s="969" t="s">
        <v>1221</v>
      </c>
      <c r="D22" s="970" t="s">
        <v>1222</v>
      </c>
      <c r="E22" s="969" t="s">
        <v>1155</v>
      </c>
    </row>
    <row r="23" spans="1:5" ht="31.5">
      <c r="A23" s="968">
        <v>70502</v>
      </c>
      <c r="B23" s="970" t="s">
        <v>1223</v>
      </c>
      <c r="C23" s="969" t="s">
        <v>1224</v>
      </c>
      <c r="D23" s="970" t="s">
        <v>1225</v>
      </c>
      <c r="E23" s="969"/>
    </row>
    <row r="24" spans="1:5" ht="31.5">
      <c r="A24" s="968">
        <v>70601</v>
      </c>
      <c r="B24" s="970" t="s">
        <v>1226</v>
      </c>
      <c r="C24" s="969" t="s">
        <v>1227</v>
      </c>
      <c r="D24" s="970" t="s">
        <v>1228</v>
      </c>
      <c r="E24" s="969" t="s">
        <v>1156</v>
      </c>
    </row>
    <row r="25" spans="1:5" ht="31.5">
      <c r="A25" s="968">
        <v>70602</v>
      </c>
      <c r="B25" s="970" t="s">
        <v>1229</v>
      </c>
      <c r="C25" s="969" t="s">
        <v>1230</v>
      </c>
      <c r="D25" s="970" t="s">
        <v>1231</v>
      </c>
      <c r="E25" s="969" t="s">
        <v>1232</v>
      </c>
    </row>
    <row r="26" spans="1:5" ht="63">
      <c r="A26" s="968">
        <v>70701</v>
      </c>
      <c r="B26" s="970" t="s">
        <v>1233</v>
      </c>
      <c r="C26" s="969" t="s">
        <v>1234</v>
      </c>
      <c r="D26" s="970" t="s">
        <v>1235</v>
      </c>
      <c r="E26" s="969" t="s">
        <v>1157</v>
      </c>
    </row>
    <row r="27" spans="1:5" ht="31.5">
      <c r="A27" s="968">
        <v>70702</v>
      </c>
      <c r="B27" s="970" t="s">
        <v>282</v>
      </c>
      <c r="C27" s="969" t="s">
        <v>1236</v>
      </c>
      <c r="D27" s="970" t="s">
        <v>1237</v>
      </c>
      <c r="E27" s="969" t="s">
        <v>1157</v>
      </c>
    </row>
    <row r="28" spans="1:5" ht="31.5">
      <c r="A28" s="968">
        <v>70801</v>
      </c>
      <c r="B28" s="970" t="s">
        <v>1238</v>
      </c>
      <c r="C28" s="969" t="s">
        <v>1239</v>
      </c>
      <c r="D28" s="970" t="s">
        <v>1240</v>
      </c>
      <c r="E28" s="969" t="s">
        <v>1241</v>
      </c>
    </row>
    <row r="29" spans="1:5" ht="31.5">
      <c r="A29" s="968">
        <v>70802</v>
      </c>
      <c r="B29" s="970" t="s">
        <v>129</v>
      </c>
      <c r="C29" s="969" t="s">
        <v>1242</v>
      </c>
      <c r="D29" s="970" t="s">
        <v>1060</v>
      </c>
      <c r="E29" s="969" t="s">
        <v>1158</v>
      </c>
    </row>
    <row r="30" spans="1:5" ht="47.25">
      <c r="A30" s="968">
        <v>70803</v>
      </c>
      <c r="B30" s="970" t="s">
        <v>1243</v>
      </c>
      <c r="C30" s="969" t="s">
        <v>1244</v>
      </c>
      <c r="D30" s="970" t="s">
        <v>1245</v>
      </c>
      <c r="E30" s="969" t="s">
        <v>1158</v>
      </c>
    </row>
    <row r="31" spans="1:5" ht="31.5">
      <c r="A31" s="968">
        <v>70804</v>
      </c>
      <c r="B31" s="970" t="s">
        <v>1246</v>
      </c>
      <c r="C31" s="969" t="s">
        <v>1247</v>
      </c>
      <c r="D31" s="970" t="s">
        <v>1248</v>
      </c>
      <c r="E31" s="969" t="s">
        <v>1158</v>
      </c>
    </row>
    <row r="32" spans="1:5" ht="31.5">
      <c r="A32" s="968">
        <v>70805</v>
      </c>
      <c r="B32" s="970" t="s">
        <v>1249</v>
      </c>
      <c r="C32" s="969" t="s">
        <v>1250</v>
      </c>
      <c r="D32" s="970" t="s">
        <v>1251</v>
      </c>
      <c r="E32" s="969" t="s">
        <v>1158</v>
      </c>
    </row>
    <row r="33" spans="1:5" ht="15.75">
      <c r="A33" s="968">
        <v>70806</v>
      </c>
      <c r="B33" s="970" t="s">
        <v>1457</v>
      </c>
      <c r="C33" s="969" t="s">
        <v>1252</v>
      </c>
      <c r="D33" s="970" t="s">
        <v>1062</v>
      </c>
      <c r="E33" s="969" t="s">
        <v>1158</v>
      </c>
    </row>
    <row r="34" spans="1:5" ht="15.75">
      <c r="A34" s="968">
        <v>70807</v>
      </c>
      <c r="B34" s="970" t="s">
        <v>1459</v>
      </c>
      <c r="C34" s="969" t="s">
        <v>1253</v>
      </c>
      <c r="D34" s="970" t="s">
        <v>1459</v>
      </c>
      <c r="E34" s="969" t="s">
        <v>1158</v>
      </c>
    </row>
    <row r="35" spans="1:5" ht="47.25">
      <c r="A35" s="968">
        <v>70808</v>
      </c>
      <c r="B35" s="970" t="s">
        <v>1254</v>
      </c>
      <c r="C35" s="969" t="s">
        <v>1255</v>
      </c>
      <c r="D35" s="970" t="s">
        <v>1256</v>
      </c>
      <c r="E35" s="969" t="s">
        <v>1158</v>
      </c>
    </row>
    <row r="36" spans="1:5" ht="15.75">
      <c r="A36" s="968">
        <v>80000</v>
      </c>
      <c r="B36" s="970" t="s">
        <v>1257</v>
      </c>
      <c r="C36" s="969" t="s">
        <v>1258</v>
      </c>
      <c r="D36" s="970" t="s">
        <v>1259</v>
      </c>
      <c r="E36" s="969"/>
    </row>
    <row r="37" spans="1:5" ht="31.5">
      <c r="A37" s="968">
        <v>80101</v>
      </c>
      <c r="B37" s="970" t="s">
        <v>652</v>
      </c>
      <c r="C37" s="969" t="s">
        <v>1260</v>
      </c>
      <c r="D37" s="970" t="s">
        <v>1261</v>
      </c>
      <c r="E37" s="969" t="s">
        <v>997</v>
      </c>
    </row>
    <row r="38" spans="1:5" ht="47.25">
      <c r="A38" s="968">
        <v>80102</v>
      </c>
      <c r="B38" s="970" t="s">
        <v>1262</v>
      </c>
      <c r="C38" s="969" t="s">
        <v>1263</v>
      </c>
      <c r="D38" s="970" t="s">
        <v>424</v>
      </c>
      <c r="E38" s="969" t="s">
        <v>997</v>
      </c>
    </row>
    <row r="39" spans="1:5" ht="63">
      <c r="A39" s="968">
        <v>80201</v>
      </c>
      <c r="B39" s="970" t="s">
        <v>425</v>
      </c>
      <c r="C39" s="969" t="s">
        <v>426</v>
      </c>
      <c r="D39" s="970" t="s">
        <v>427</v>
      </c>
      <c r="E39" s="969" t="s">
        <v>998</v>
      </c>
    </row>
    <row r="40" spans="1:5" ht="31.5">
      <c r="A40" s="968">
        <v>80202</v>
      </c>
      <c r="B40" s="970" t="s">
        <v>428</v>
      </c>
      <c r="C40" s="969" t="s">
        <v>429</v>
      </c>
      <c r="D40" s="970" t="s">
        <v>430</v>
      </c>
      <c r="E40" s="969" t="s">
        <v>998</v>
      </c>
    </row>
    <row r="41" spans="1:5" ht="31.5">
      <c r="A41" s="968">
        <v>80203</v>
      </c>
      <c r="B41" s="970" t="s">
        <v>431</v>
      </c>
      <c r="C41" s="969" t="s">
        <v>432</v>
      </c>
      <c r="D41" s="970" t="s">
        <v>433</v>
      </c>
      <c r="E41" s="969" t="s">
        <v>434</v>
      </c>
    </row>
    <row r="42" spans="1:5" ht="15.75">
      <c r="A42" s="968">
        <v>80204</v>
      </c>
      <c r="B42" s="970" t="s">
        <v>638</v>
      </c>
      <c r="C42" s="969" t="s">
        <v>435</v>
      </c>
      <c r="D42" s="970" t="s">
        <v>436</v>
      </c>
      <c r="E42" s="969" t="s">
        <v>999</v>
      </c>
    </row>
    <row r="43" spans="1:5" ht="47.25">
      <c r="A43" s="968">
        <v>80205</v>
      </c>
      <c r="B43" s="970" t="s">
        <v>437</v>
      </c>
      <c r="C43" s="969" t="s">
        <v>438</v>
      </c>
      <c r="D43" s="970" t="s">
        <v>439</v>
      </c>
      <c r="E43" s="969" t="s">
        <v>999</v>
      </c>
    </row>
    <row r="44" spans="1:5" ht="15.75">
      <c r="A44" s="968">
        <v>80206</v>
      </c>
      <c r="B44" s="970" t="s">
        <v>440</v>
      </c>
      <c r="C44" s="969" t="s">
        <v>441</v>
      </c>
      <c r="D44" s="970" t="s">
        <v>442</v>
      </c>
      <c r="E44" s="969" t="s">
        <v>999</v>
      </c>
    </row>
    <row r="45" spans="1:5" ht="31.5">
      <c r="A45" s="968">
        <v>80207</v>
      </c>
      <c r="B45" s="970" t="s">
        <v>1493</v>
      </c>
      <c r="C45" s="969" t="s">
        <v>443</v>
      </c>
      <c r="D45" s="970" t="s">
        <v>444</v>
      </c>
      <c r="E45" s="969" t="s">
        <v>1000</v>
      </c>
    </row>
    <row r="46" spans="1:5" ht="15.75">
      <c r="A46" s="968">
        <v>80208</v>
      </c>
      <c r="B46" s="970" t="s">
        <v>724</v>
      </c>
      <c r="C46" s="969" t="s">
        <v>445</v>
      </c>
      <c r="D46" s="970" t="s">
        <v>265</v>
      </c>
      <c r="E46" s="969" t="s">
        <v>1001</v>
      </c>
    </row>
    <row r="47" spans="1:5" ht="47.25">
      <c r="A47" s="968">
        <v>80209</v>
      </c>
      <c r="B47" s="970" t="s">
        <v>446</v>
      </c>
      <c r="C47" s="969" t="s">
        <v>447</v>
      </c>
      <c r="D47" s="970" t="s">
        <v>448</v>
      </c>
      <c r="E47" s="969" t="s">
        <v>1002</v>
      </c>
    </row>
    <row r="48" spans="1:5" ht="47.25">
      <c r="A48" s="968">
        <v>80300</v>
      </c>
      <c r="B48" s="970" t="s">
        <v>449</v>
      </c>
      <c r="C48" s="969" t="s">
        <v>450</v>
      </c>
      <c r="D48" s="970" t="s">
        <v>451</v>
      </c>
      <c r="E48" s="969" t="s">
        <v>452</v>
      </c>
    </row>
    <row r="49" spans="1:5" ht="63">
      <c r="A49" s="968">
        <v>80400</v>
      </c>
      <c r="B49" s="970" t="s">
        <v>483</v>
      </c>
      <c r="C49" s="969" t="s">
        <v>453</v>
      </c>
      <c r="D49" s="970" t="s">
        <v>454</v>
      </c>
      <c r="E49" s="969" t="s">
        <v>1003</v>
      </c>
    </row>
    <row r="50" spans="1:5" ht="31.5">
      <c r="A50" s="968">
        <v>80500</v>
      </c>
      <c r="B50" s="970" t="s">
        <v>274</v>
      </c>
      <c r="C50" s="969" t="s">
        <v>455</v>
      </c>
      <c r="D50" s="970" t="s">
        <v>456</v>
      </c>
      <c r="E50" s="969" t="s">
        <v>1003</v>
      </c>
    </row>
    <row r="51" spans="1:5" ht="15.75">
      <c r="A51" s="968">
        <v>80600</v>
      </c>
      <c r="B51" s="970" t="s">
        <v>457</v>
      </c>
      <c r="C51" s="969" t="s">
        <v>458</v>
      </c>
      <c r="D51" s="970" t="s">
        <v>459</v>
      </c>
      <c r="E51" s="969" t="s">
        <v>460</v>
      </c>
    </row>
    <row r="52" spans="1:5" ht="15.75">
      <c r="A52" s="968">
        <v>80703</v>
      </c>
      <c r="B52" s="970" t="s">
        <v>461</v>
      </c>
      <c r="C52" s="969" t="s">
        <v>462</v>
      </c>
      <c r="D52" s="970" t="s">
        <v>461</v>
      </c>
      <c r="E52" s="969" t="s">
        <v>463</v>
      </c>
    </row>
    <row r="53" spans="1:5" ht="31.5">
      <c r="A53" s="968">
        <v>80704</v>
      </c>
      <c r="B53" s="970" t="s">
        <v>464</v>
      </c>
      <c r="C53" s="969" t="s">
        <v>465</v>
      </c>
      <c r="D53" s="970" t="s">
        <v>466</v>
      </c>
      <c r="E53" s="969" t="s">
        <v>463</v>
      </c>
    </row>
    <row r="54" spans="1:5" ht="31.5">
      <c r="A54" s="968">
        <v>80800</v>
      </c>
      <c r="B54" s="970" t="s">
        <v>467</v>
      </c>
      <c r="C54" s="969" t="s">
        <v>468</v>
      </c>
      <c r="D54" s="970" t="s">
        <v>469</v>
      </c>
      <c r="E54" s="969" t="s">
        <v>470</v>
      </c>
    </row>
    <row r="55" spans="1:5" ht="31.5">
      <c r="A55" s="968">
        <v>81001</v>
      </c>
      <c r="B55" s="970" t="s">
        <v>276</v>
      </c>
      <c r="C55" s="969" t="s">
        <v>471</v>
      </c>
      <c r="D55" s="970" t="s">
        <v>472</v>
      </c>
      <c r="E55" s="969" t="s">
        <v>1004</v>
      </c>
    </row>
    <row r="56" spans="1:5" ht="63">
      <c r="A56" s="968">
        <v>81003</v>
      </c>
      <c r="B56" s="970" t="s">
        <v>561</v>
      </c>
      <c r="C56" s="969" t="s">
        <v>562</v>
      </c>
      <c r="D56" s="970" t="s">
        <v>561</v>
      </c>
      <c r="E56" s="969" t="s">
        <v>1004</v>
      </c>
    </row>
    <row r="57" spans="1:5" ht="31.5">
      <c r="A57" s="968"/>
      <c r="B57" s="970"/>
      <c r="C57" s="969" t="s">
        <v>563</v>
      </c>
      <c r="D57" s="970" t="s">
        <v>564</v>
      </c>
      <c r="E57" s="969"/>
    </row>
    <row r="58" spans="1:5" ht="31.5">
      <c r="A58" s="968">
        <v>81006</v>
      </c>
      <c r="B58" s="970" t="s">
        <v>565</v>
      </c>
      <c r="C58" s="971" t="s">
        <v>566</v>
      </c>
      <c r="D58" s="972" t="s">
        <v>567</v>
      </c>
      <c r="E58" s="971" t="s">
        <v>463</v>
      </c>
    </row>
    <row r="59" spans="1:5" ht="31.5">
      <c r="A59" s="968">
        <v>81007</v>
      </c>
      <c r="B59" s="970" t="s">
        <v>568</v>
      </c>
      <c r="C59" s="971" t="s">
        <v>569</v>
      </c>
      <c r="D59" s="972" t="s">
        <v>570</v>
      </c>
      <c r="E59" s="971" t="s">
        <v>1004</v>
      </c>
    </row>
    <row r="60" spans="1:5" ht="31.5">
      <c r="A60" s="968">
        <v>81008</v>
      </c>
      <c r="B60" s="970" t="s">
        <v>571</v>
      </c>
      <c r="C60" s="971" t="s">
        <v>572</v>
      </c>
      <c r="D60" s="972" t="s">
        <v>573</v>
      </c>
      <c r="E60" s="971" t="s">
        <v>1004</v>
      </c>
    </row>
    <row r="61" spans="1:5" ht="47.25">
      <c r="A61" s="968">
        <v>81009</v>
      </c>
      <c r="B61" s="970" t="s">
        <v>574</v>
      </c>
      <c r="C61" s="971" t="s">
        <v>575</v>
      </c>
      <c r="D61" s="972" t="s">
        <v>574</v>
      </c>
      <c r="E61" s="971" t="s">
        <v>1004</v>
      </c>
    </row>
    <row r="62" spans="1:5" ht="31.5">
      <c r="A62" s="968">
        <v>81010</v>
      </c>
      <c r="B62" s="970" t="s">
        <v>576</v>
      </c>
      <c r="C62" s="971" t="s">
        <v>577</v>
      </c>
      <c r="D62" s="972" t="s">
        <v>576</v>
      </c>
      <c r="E62" s="971" t="s">
        <v>1004</v>
      </c>
    </row>
    <row r="63" spans="1:5" ht="15.75">
      <c r="A63" s="968">
        <v>81002</v>
      </c>
      <c r="B63" s="970" t="s">
        <v>278</v>
      </c>
      <c r="C63" s="969" t="s">
        <v>578</v>
      </c>
      <c r="D63" s="970" t="s">
        <v>579</v>
      </c>
      <c r="E63" s="969" t="s">
        <v>1004</v>
      </c>
    </row>
    <row r="64" spans="1:5" ht="15.75">
      <c r="A64" s="968"/>
      <c r="B64" s="970"/>
      <c r="C64" s="969" t="s">
        <v>580</v>
      </c>
      <c r="D64" s="970" t="s">
        <v>581</v>
      </c>
      <c r="E64" s="969"/>
    </row>
    <row r="65" spans="1:5" ht="31.5">
      <c r="A65" s="968">
        <v>80101</v>
      </c>
      <c r="B65" s="970" t="s">
        <v>652</v>
      </c>
      <c r="C65" s="971" t="s">
        <v>582</v>
      </c>
      <c r="D65" s="972" t="s">
        <v>583</v>
      </c>
      <c r="E65" s="971" t="s">
        <v>997</v>
      </c>
    </row>
    <row r="66" spans="1:5" ht="31.5">
      <c r="A66" s="968">
        <v>80101</v>
      </c>
      <c r="B66" s="970" t="s">
        <v>652</v>
      </c>
      <c r="C66" s="971" t="s">
        <v>584</v>
      </c>
      <c r="D66" s="972" t="s">
        <v>585</v>
      </c>
      <c r="E66" s="971" t="s">
        <v>997</v>
      </c>
    </row>
    <row r="67" spans="1:5" ht="63">
      <c r="A67" s="968">
        <v>80201</v>
      </c>
      <c r="B67" s="970" t="s">
        <v>425</v>
      </c>
      <c r="C67" s="971" t="s">
        <v>586</v>
      </c>
      <c r="D67" s="972" t="s">
        <v>587</v>
      </c>
      <c r="E67" s="971" t="s">
        <v>998</v>
      </c>
    </row>
    <row r="68" spans="1:5" ht="47.25">
      <c r="A68" s="968">
        <v>80300</v>
      </c>
      <c r="B68" s="970" t="s">
        <v>449</v>
      </c>
      <c r="C68" s="971" t="s">
        <v>588</v>
      </c>
      <c r="D68" s="972" t="s">
        <v>589</v>
      </c>
      <c r="E68" s="971" t="s">
        <v>452</v>
      </c>
    </row>
    <row r="69" spans="1:5" ht="63">
      <c r="A69" s="968">
        <v>80400</v>
      </c>
      <c r="B69" s="970" t="s">
        <v>483</v>
      </c>
      <c r="C69" s="971" t="s">
        <v>590</v>
      </c>
      <c r="D69" s="972" t="s">
        <v>591</v>
      </c>
      <c r="E69" s="971" t="s">
        <v>1003</v>
      </c>
    </row>
    <row r="70" spans="1:5" ht="47.25">
      <c r="A70" s="968">
        <v>80203</v>
      </c>
      <c r="B70" s="970" t="s">
        <v>431</v>
      </c>
      <c r="C70" s="971" t="s">
        <v>592</v>
      </c>
      <c r="D70" s="972" t="s">
        <v>593</v>
      </c>
      <c r="E70" s="971" t="s">
        <v>434</v>
      </c>
    </row>
    <row r="71" spans="1:5" ht="15.75">
      <c r="A71" s="968"/>
      <c r="B71" s="970"/>
      <c r="C71" s="969" t="s">
        <v>594</v>
      </c>
      <c r="D71" s="970" t="s">
        <v>595</v>
      </c>
      <c r="E71" s="969"/>
    </row>
    <row r="72" spans="1:5" ht="31.5">
      <c r="A72" s="968">
        <v>80101</v>
      </c>
      <c r="B72" s="970" t="s">
        <v>652</v>
      </c>
      <c r="C72" s="971" t="s">
        <v>596</v>
      </c>
      <c r="D72" s="972" t="s">
        <v>597</v>
      </c>
      <c r="E72" s="971" t="s">
        <v>997</v>
      </c>
    </row>
    <row r="73" spans="1:5" ht="63">
      <c r="A73" s="968">
        <v>80201</v>
      </c>
      <c r="B73" s="970" t="s">
        <v>425</v>
      </c>
      <c r="C73" s="971" t="s">
        <v>598</v>
      </c>
      <c r="D73" s="972" t="s">
        <v>599</v>
      </c>
      <c r="E73" s="971" t="s">
        <v>998</v>
      </c>
    </row>
    <row r="74" spans="1:5" ht="63">
      <c r="A74" s="968">
        <v>80400</v>
      </c>
      <c r="B74" s="970" t="s">
        <v>483</v>
      </c>
      <c r="C74" s="971" t="s">
        <v>600</v>
      </c>
      <c r="D74" s="972" t="s">
        <v>601</v>
      </c>
      <c r="E74" s="971" t="s">
        <v>1003</v>
      </c>
    </row>
    <row r="75" spans="1:5" ht="47.25">
      <c r="A75" s="968">
        <v>80203</v>
      </c>
      <c r="B75" s="970" t="s">
        <v>431</v>
      </c>
      <c r="C75" s="971" t="s">
        <v>602</v>
      </c>
      <c r="D75" s="972" t="s">
        <v>603</v>
      </c>
      <c r="E75" s="971" t="s">
        <v>434</v>
      </c>
    </row>
    <row r="76" spans="1:5" ht="15.75">
      <c r="A76" s="968">
        <v>90000</v>
      </c>
      <c r="B76" s="970" t="s">
        <v>604</v>
      </c>
      <c r="C76" s="969" t="s">
        <v>605</v>
      </c>
      <c r="D76" s="970" t="s">
        <v>604</v>
      </c>
      <c r="E76" s="969"/>
    </row>
    <row r="77" spans="1:5" ht="78.75">
      <c r="A77" s="968"/>
      <c r="B77" s="970"/>
      <c r="C77" s="969">
        <v>3010</v>
      </c>
      <c r="D77" s="970" t="s">
        <v>555</v>
      </c>
      <c r="E77" s="969">
        <v>0</v>
      </c>
    </row>
    <row r="78" spans="1:5" ht="236.25">
      <c r="A78" s="968">
        <v>90201</v>
      </c>
      <c r="B78" s="970" t="s">
        <v>556</v>
      </c>
      <c r="C78" s="971" t="s">
        <v>557</v>
      </c>
      <c r="D78" s="972" t="s">
        <v>558</v>
      </c>
      <c r="E78" s="971">
        <v>1030</v>
      </c>
    </row>
    <row r="79" spans="1:5" ht="409.5">
      <c r="A79" s="968">
        <v>90204</v>
      </c>
      <c r="B79" s="970" t="s">
        <v>0</v>
      </c>
      <c r="C79" s="971" t="s">
        <v>1</v>
      </c>
      <c r="D79" s="972" t="s">
        <v>785</v>
      </c>
      <c r="E79" s="971">
        <v>1030</v>
      </c>
    </row>
    <row r="80" spans="1:5" ht="94.5">
      <c r="A80" s="968">
        <v>90207</v>
      </c>
      <c r="B80" s="970" t="s">
        <v>46</v>
      </c>
      <c r="C80" s="971" t="s">
        <v>47</v>
      </c>
      <c r="D80" s="972" t="s">
        <v>48</v>
      </c>
      <c r="E80" s="971">
        <v>1070</v>
      </c>
    </row>
    <row r="81" spans="1:5" ht="204.75">
      <c r="A81" s="968">
        <v>90210</v>
      </c>
      <c r="B81" s="970" t="s">
        <v>49</v>
      </c>
      <c r="C81" s="971" t="s">
        <v>50</v>
      </c>
      <c r="D81" s="972" t="s">
        <v>51</v>
      </c>
      <c r="E81" s="971">
        <v>1070</v>
      </c>
    </row>
    <row r="82" spans="1:5" ht="126">
      <c r="A82" s="968">
        <v>90215</v>
      </c>
      <c r="B82" s="970" t="s">
        <v>52</v>
      </c>
      <c r="C82" s="971" t="s">
        <v>53</v>
      </c>
      <c r="D82" s="972" t="s">
        <v>54</v>
      </c>
      <c r="E82" s="971">
        <v>1070</v>
      </c>
    </row>
    <row r="83" spans="1:5" ht="47.25">
      <c r="A83" s="968">
        <v>90405</v>
      </c>
      <c r="B83" s="970" t="s">
        <v>55</v>
      </c>
      <c r="C83" s="971" t="s">
        <v>56</v>
      </c>
      <c r="D83" s="972" t="s">
        <v>57</v>
      </c>
      <c r="E83" s="971">
        <v>1060</v>
      </c>
    </row>
    <row r="84" spans="1:5" ht="63">
      <c r="A84" s="968">
        <v>90407</v>
      </c>
      <c r="B84" s="970" t="s">
        <v>58</v>
      </c>
      <c r="C84" s="971" t="s">
        <v>59</v>
      </c>
      <c r="D84" s="972" t="s">
        <v>58</v>
      </c>
      <c r="E84" s="971">
        <v>1060</v>
      </c>
    </row>
    <row r="85" spans="1:5" ht="47.25">
      <c r="A85" s="968"/>
      <c r="B85" s="970"/>
      <c r="C85" s="969" t="s">
        <v>60</v>
      </c>
      <c r="D85" s="970" t="s">
        <v>61</v>
      </c>
      <c r="E85" s="969"/>
    </row>
    <row r="86" spans="1:5" ht="204.75">
      <c r="A86" s="968">
        <v>90202</v>
      </c>
      <c r="B86" s="970" t="s">
        <v>62</v>
      </c>
      <c r="C86" s="971" t="s">
        <v>63</v>
      </c>
      <c r="D86" s="972" t="s">
        <v>64</v>
      </c>
      <c r="E86" s="971">
        <v>1030</v>
      </c>
    </row>
    <row r="87" spans="1:5" ht="408" customHeight="1">
      <c r="A87" s="968">
        <v>90205</v>
      </c>
      <c r="B87" s="970" t="s">
        <v>65</v>
      </c>
      <c r="C87" s="971" t="s">
        <v>66</v>
      </c>
      <c r="D87" s="972" t="s">
        <v>67</v>
      </c>
      <c r="E87" s="971">
        <v>1030</v>
      </c>
    </row>
    <row r="88" spans="1:5" ht="94.5">
      <c r="A88" s="968">
        <v>90208</v>
      </c>
      <c r="B88" s="970" t="s">
        <v>68</v>
      </c>
      <c r="C88" s="971" t="s">
        <v>69</v>
      </c>
      <c r="D88" s="972" t="s">
        <v>70</v>
      </c>
      <c r="E88" s="971">
        <v>1070</v>
      </c>
    </row>
    <row r="89" spans="1:5" ht="204.75">
      <c r="A89" s="968">
        <v>90211</v>
      </c>
      <c r="B89" s="970" t="s">
        <v>181</v>
      </c>
      <c r="C89" s="971" t="s">
        <v>182</v>
      </c>
      <c r="D89" s="972" t="s">
        <v>183</v>
      </c>
      <c r="E89" s="971">
        <v>1070</v>
      </c>
    </row>
    <row r="90" spans="1:5" ht="141.75">
      <c r="A90" s="968">
        <v>90216</v>
      </c>
      <c r="B90" s="970" t="s">
        <v>184</v>
      </c>
      <c r="C90" s="971">
        <v>3025</v>
      </c>
      <c r="D90" s="972" t="s">
        <v>185</v>
      </c>
      <c r="E90" s="971">
        <v>1070</v>
      </c>
    </row>
    <row r="91" spans="1:5" ht="47.25">
      <c r="A91" s="968">
        <v>90406</v>
      </c>
      <c r="B91" s="970" t="s">
        <v>186</v>
      </c>
      <c r="C91" s="971" t="s">
        <v>187</v>
      </c>
      <c r="D91" s="972" t="s">
        <v>188</v>
      </c>
      <c r="E91" s="971">
        <v>1060</v>
      </c>
    </row>
    <row r="92" spans="1:5" ht="31.5">
      <c r="A92" s="968">
        <v>90411</v>
      </c>
      <c r="B92" s="970" t="s">
        <v>189</v>
      </c>
      <c r="C92" s="971" t="s">
        <v>190</v>
      </c>
      <c r="D92" s="972" t="s">
        <v>191</v>
      </c>
      <c r="E92" s="971">
        <v>1060</v>
      </c>
    </row>
    <row r="93" spans="1:5" ht="78.75">
      <c r="A93" s="968">
        <v>90414</v>
      </c>
      <c r="B93" s="970" t="s">
        <v>192</v>
      </c>
      <c r="C93" s="971" t="s">
        <v>193</v>
      </c>
      <c r="D93" s="972" t="s">
        <v>192</v>
      </c>
      <c r="E93" s="971">
        <v>1060</v>
      </c>
    </row>
    <row r="94" spans="1:5" ht="204.75">
      <c r="A94" s="968"/>
      <c r="B94" s="970"/>
      <c r="C94" s="969" t="s">
        <v>194</v>
      </c>
      <c r="D94" s="970" t="s">
        <v>195</v>
      </c>
      <c r="E94" s="969">
        <v>1030</v>
      </c>
    </row>
    <row r="95" spans="1:5" ht="236.25">
      <c r="A95" s="968">
        <v>90203</v>
      </c>
      <c r="B95" s="970" t="s">
        <v>196</v>
      </c>
      <c r="C95" s="971">
        <v>3031</v>
      </c>
      <c r="D95" s="972" t="s">
        <v>197</v>
      </c>
      <c r="E95" s="971">
        <v>1030</v>
      </c>
    </row>
    <row r="96" spans="1:5" ht="315">
      <c r="A96" s="968">
        <v>90206</v>
      </c>
      <c r="B96" s="970" t="s">
        <v>1377</v>
      </c>
      <c r="C96" s="971" t="s">
        <v>1378</v>
      </c>
      <c r="D96" s="972" t="s">
        <v>786</v>
      </c>
      <c r="E96" s="971">
        <v>1030</v>
      </c>
    </row>
    <row r="97" spans="1:5" ht="94.5">
      <c r="A97" s="968">
        <v>90209</v>
      </c>
      <c r="B97" s="970" t="s">
        <v>787</v>
      </c>
      <c r="C97" s="971" t="s">
        <v>788</v>
      </c>
      <c r="D97" s="972" t="s">
        <v>789</v>
      </c>
      <c r="E97" s="971">
        <v>1070</v>
      </c>
    </row>
    <row r="98" spans="1:5" ht="31.5">
      <c r="A98" s="968">
        <v>90214</v>
      </c>
      <c r="B98" s="970" t="s">
        <v>790</v>
      </c>
      <c r="C98" s="971" t="s">
        <v>791</v>
      </c>
      <c r="D98" s="972" t="s">
        <v>792</v>
      </c>
      <c r="E98" s="971">
        <v>1070</v>
      </c>
    </row>
    <row r="99" spans="1:5" ht="47.25">
      <c r="A99" s="968">
        <v>170102</v>
      </c>
      <c r="B99" s="970" t="s">
        <v>793</v>
      </c>
      <c r="C99" s="971" t="s">
        <v>794</v>
      </c>
      <c r="D99" s="972" t="s">
        <v>793</v>
      </c>
      <c r="E99" s="971">
        <v>1070</v>
      </c>
    </row>
    <row r="100" spans="1:5" ht="47.25">
      <c r="A100" s="968">
        <v>170203</v>
      </c>
      <c r="B100" s="970" t="s">
        <v>795</v>
      </c>
      <c r="C100" s="971" t="s">
        <v>796</v>
      </c>
      <c r="D100" s="972" t="s">
        <v>795</v>
      </c>
      <c r="E100" s="971">
        <v>1070</v>
      </c>
    </row>
    <row r="101" spans="1:5" ht="47.25">
      <c r="A101" s="968">
        <v>170302</v>
      </c>
      <c r="B101" s="970" t="s">
        <v>797</v>
      </c>
      <c r="C101" s="971" t="s">
        <v>798</v>
      </c>
      <c r="D101" s="972" t="s">
        <v>797</v>
      </c>
      <c r="E101" s="971">
        <v>1070</v>
      </c>
    </row>
    <row r="102" spans="1:5" ht="47.25">
      <c r="A102" s="968">
        <v>170602</v>
      </c>
      <c r="B102" s="970" t="s">
        <v>799</v>
      </c>
      <c r="C102" s="971" t="s">
        <v>800</v>
      </c>
      <c r="D102" s="972" t="s">
        <v>799</v>
      </c>
      <c r="E102" s="971">
        <v>1070</v>
      </c>
    </row>
    <row r="103" spans="1:5" ht="63">
      <c r="A103" s="968"/>
      <c r="B103" s="970"/>
      <c r="C103" s="969" t="s">
        <v>801</v>
      </c>
      <c r="D103" s="970" t="s">
        <v>802</v>
      </c>
      <c r="E103" s="969"/>
    </row>
    <row r="104" spans="1:5" ht="31.5">
      <c r="A104" s="968">
        <v>90302</v>
      </c>
      <c r="B104" s="970" t="s">
        <v>803</v>
      </c>
      <c r="C104" s="971" t="s">
        <v>804</v>
      </c>
      <c r="D104" s="972" t="s">
        <v>805</v>
      </c>
      <c r="E104" s="971">
        <v>1040</v>
      </c>
    </row>
    <row r="105" spans="1:5" ht="31.5">
      <c r="A105" s="968">
        <v>90303</v>
      </c>
      <c r="B105" s="970" t="s">
        <v>806</v>
      </c>
      <c r="C105" s="971" t="s">
        <v>807</v>
      </c>
      <c r="D105" s="972" t="s">
        <v>808</v>
      </c>
      <c r="E105" s="971">
        <v>1040</v>
      </c>
    </row>
    <row r="106" spans="1:5" ht="15.75">
      <c r="A106" s="968">
        <v>90304</v>
      </c>
      <c r="B106" s="970" t="s">
        <v>809</v>
      </c>
      <c r="C106" s="971" t="s">
        <v>810</v>
      </c>
      <c r="D106" s="972" t="s">
        <v>811</v>
      </c>
      <c r="E106" s="971">
        <v>1040</v>
      </c>
    </row>
    <row r="107" spans="1:5" ht="31.5">
      <c r="A107" s="968">
        <v>90305</v>
      </c>
      <c r="B107" s="970" t="s">
        <v>812</v>
      </c>
      <c r="C107" s="971" t="s">
        <v>813</v>
      </c>
      <c r="D107" s="972" t="s">
        <v>814</v>
      </c>
      <c r="E107" s="971">
        <v>1040</v>
      </c>
    </row>
    <row r="108" spans="1:5" ht="15.75">
      <c r="A108" s="968">
        <v>90306</v>
      </c>
      <c r="B108" s="970" t="s">
        <v>815</v>
      </c>
      <c r="C108" s="971" t="s">
        <v>816</v>
      </c>
      <c r="D108" s="972" t="s">
        <v>817</v>
      </c>
      <c r="E108" s="971">
        <v>1040</v>
      </c>
    </row>
    <row r="109" spans="1:5" ht="31.5">
      <c r="A109" s="968">
        <v>90307</v>
      </c>
      <c r="B109" s="970" t="s">
        <v>818</v>
      </c>
      <c r="C109" s="971" t="s">
        <v>819</v>
      </c>
      <c r="D109" s="972" t="s">
        <v>820</v>
      </c>
      <c r="E109" s="971">
        <v>1040</v>
      </c>
    </row>
    <row r="110" spans="1:5" ht="15.75">
      <c r="A110" s="968">
        <v>90308</v>
      </c>
      <c r="B110" s="970" t="s">
        <v>821</v>
      </c>
      <c r="C110" s="971" t="s">
        <v>822</v>
      </c>
      <c r="D110" s="972" t="s">
        <v>823</v>
      </c>
      <c r="E110" s="971">
        <v>1040</v>
      </c>
    </row>
    <row r="111" spans="1:5" ht="31.5">
      <c r="A111" s="968">
        <v>90401</v>
      </c>
      <c r="B111" s="970" t="s">
        <v>824</v>
      </c>
      <c r="C111" s="971" t="s">
        <v>825</v>
      </c>
      <c r="D111" s="972" t="s">
        <v>826</v>
      </c>
      <c r="E111" s="971">
        <v>1040</v>
      </c>
    </row>
    <row r="112" spans="1:5" ht="31.5">
      <c r="A112" s="968">
        <v>91300</v>
      </c>
      <c r="B112" s="970" t="s">
        <v>827</v>
      </c>
      <c r="C112" s="971" t="s">
        <v>828</v>
      </c>
      <c r="D112" s="972" t="s">
        <v>829</v>
      </c>
      <c r="E112" s="971">
        <v>1010</v>
      </c>
    </row>
    <row r="113" spans="1:5" ht="47.25">
      <c r="A113" s="968">
        <v>90212</v>
      </c>
      <c r="B113" s="970" t="s">
        <v>830</v>
      </c>
      <c r="C113" s="969" t="s">
        <v>831</v>
      </c>
      <c r="D113" s="970" t="s">
        <v>832</v>
      </c>
      <c r="E113" s="969">
        <v>1070</v>
      </c>
    </row>
    <row r="114" spans="1:5" ht="31.5">
      <c r="A114" s="968">
        <v>90213</v>
      </c>
      <c r="B114" s="970" t="s">
        <v>833</v>
      </c>
      <c r="C114" s="969" t="s">
        <v>834</v>
      </c>
      <c r="D114" s="970" t="s">
        <v>833</v>
      </c>
      <c r="E114" s="969">
        <v>1070</v>
      </c>
    </row>
    <row r="115" spans="1:5" ht="15.75">
      <c r="A115" s="968">
        <v>90403</v>
      </c>
      <c r="B115" s="970" t="s">
        <v>835</v>
      </c>
      <c r="C115" s="969" t="s">
        <v>836</v>
      </c>
      <c r="D115" s="970" t="s">
        <v>835</v>
      </c>
      <c r="E115" s="969">
        <v>1070</v>
      </c>
    </row>
    <row r="116" spans="1:5" ht="31.5">
      <c r="A116" s="968">
        <v>90413</v>
      </c>
      <c r="B116" s="970" t="s">
        <v>837</v>
      </c>
      <c r="C116" s="969" t="s">
        <v>838</v>
      </c>
      <c r="D116" s="970" t="s">
        <v>839</v>
      </c>
      <c r="E116" s="969">
        <v>1010</v>
      </c>
    </row>
    <row r="117" spans="1:5" ht="31.5">
      <c r="A117" s="968">
        <v>90417</v>
      </c>
      <c r="B117" s="970" t="s">
        <v>840</v>
      </c>
      <c r="C117" s="969" t="s">
        <v>841</v>
      </c>
      <c r="D117" s="970" t="s">
        <v>842</v>
      </c>
      <c r="E117" s="969">
        <v>1030</v>
      </c>
    </row>
    <row r="118" spans="1:5" ht="63">
      <c r="A118" s="968"/>
      <c r="B118" s="970"/>
      <c r="C118" s="969" t="s">
        <v>843</v>
      </c>
      <c r="D118" s="970" t="s">
        <v>844</v>
      </c>
      <c r="E118" s="969"/>
    </row>
    <row r="119" spans="1:5" ht="63">
      <c r="A119" s="968">
        <v>90601</v>
      </c>
      <c r="B119" s="970" t="s">
        <v>845</v>
      </c>
      <c r="C119" s="971">
        <v>3101</v>
      </c>
      <c r="D119" s="972" t="s">
        <v>846</v>
      </c>
      <c r="E119" s="971">
        <v>1010</v>
      </c>
    </row>
    <row r="120" spans="1:5" ht="110.25">
      <c r="A120" s="968">
        <v>90901</v>
      </c>
      <c r="B120" s="970" t="s">
        <v>847</v>
      </c>
      <c r="C120" s="971" t="s">
        <v>848</v>
      </c>
      <c r="D120" s="972" t="s">
        <v>1518</v>
      </c>
      <c r="E120" s="971">
        <v>1020</v>
      </c>
    </row>
    <row r="121" spans="1:5" ht="15.75">
      <c r="A121" s="968">
        <v>91203</v>
      </c>
      <c r="B121" s="970" t="s">
        <v>849</v>
      </c>
      <c r="C121" s="971" t="s">
        <v>850</v>
      </c>
      <c r="D121" s="972" t="s">
        <v>849</v>
      </c>
      <c r="E121" s="971">
        <v>1010</v>
      </c>
    </row>
    <row r="122" spans="1:5" ht="63">
      <c r="A122" s="968">
        <v>91204</v>
      </c>
      <c r="B122" s="970" t="s">
        <v>851</v>
      </c>
      <c r="C122" s="971" t="s">
        <v>852</v>
      </c>
      <c r="D122" s="972" t="s">
        <v>853</v>
      </c>
      <c r="E122" s="971">
        <v>1020</v>
      </c>
    </row>
    <row r="123" spans="1:5" ht="31.5">
      <c r="A123" s="968">
        <v>91206</v>
      </c>
      <c r="B123" s="970" t="s">
        <v>854</v>
      </c>
      <c r="C123" s="971" t="s">
        <v>855</v>
      </c>
      <c r="D123" s="972" t="s">
        <v>146</v>
      </c>
      <c r="E123" s="971">
        <v>1010</v>
      </c>
    </row>
    <row r="124" spans="1:5" ht="31.5">
      <c r="A124" s="968"/>
      <c r="B124" s="970"/>
      <c r="C124" s="969" t="s">
        <v>856</v>
      </c>
      <c r="D124" s="970" t="s">
        <v>1316</v>
      </c>
      <c r="E124" s="969"/>
    </row>
    <row r="125" spans="1:5" ht="47.25">
      <c r="A125" s="968">
        <v>90700</v>
      </c>
      <c r="B125" s="970" t="s">
        <v>175</v>
      </c>
      <c r="C125" s="971" t="s">
        <v>857</v>
      </c>
      <c r="D125" s="972" t="s">
        <v>858</v>
      </c>
      <c r="E125" s="971">
        <v>1040</v>
      </c>
    </row>
    <row r="126" spans="1:5" ht="31.5">
      <c r="A126" s="968">
        <v>90802</v>
      </c>
      <c r="B126" s="970" t="s">
        <v>1616</v>
      </c>
      <c r="C126" s="971" t="s">
        <v>859</v>
      </c>
      <c r="D126" s="972" t="s">
        <v>1006</v>
      </c>
      <c r="E126" s="971">
        <v>1040</v>
      </c>
    </row>
    <row r="127" spans="1:5" ht="110.25">
      <c r="A127" s="968">
        <v>90902</v>
      </c>
      <c r="B127" s="970" t="s">
        <v>860</v>
      </c>
      <c r="C127" s="969" t="s">
        <v>861</v>
      </c>
      <c r="D127" s="970" t="s">
        <v>862</v>
      </c>
      <c r="E127" s="969">
        <v>1020</v>
      </c>
    </row>
    <row r="128" spans="1:5" ht="31.5">
      <c r="A128" s="968"/>
      <c r="B128" s="970"/>
      <c r="C128" s="969" t="s">
        <v>863</v>
      </c>
      <c r="D128" s="970" t="s">
        <v>1443</v>
      </c>
      <c r="E128" s="969"/>
    </row>
    <row r="129" spans="1:5" ht="31.5">
      <c r="A129" s="968">
        <v>91101</v>
      </c>
      <c r="B129" s="970" t="s">
        <v>1335</v>
      </c>
      <c r="C129" s="971" t="s">
        <v>864</v>
      </c>
      <c r="D129" s="972" t="s">
        <v>1370</v>
      </c>
      <c r="E129" s="971">
        <v>1040</v>
      </c>
    </row>
    <row r="130" spans="1:5" ht="31.5">
      <c r="A130" s="968">
        <v>91102</v>
      </c>
      <c r="B130" s="970" t="s">
        <v>1409</v>
      </c>
      <c r="C130" s="971" t="s">
        <v>865</v>
      </c>
      <c r="D130" s="972" t="s">
        <v>1409</v>
      </c>
      <c r="E130" s="971">
        <v>1040</v>
      </c>
    </row>
    <row r="131" spans="1:5" ht="47.25">
      <c r="A131" s="968">
        <v>91104</v>
      </c>
      <c r="B131" s="970" t="s">
        <v>995</v>
      </c>
      <c r="C131" s="971" t="s">
        <v>866</v>
      </c>
      <c r="D131" s="972" t="s">
        <v>1374</v>
      </c>
      <c r="E131" s="971">
        <v>1040</v>
      </c>
    </row>
    <row r="132" spans="1:5" ht="31.5">
      <c r="A132" s="968">
        <v>91107</v>
      </c>
      <c r="B132" s="970" t="s">
        <v>666</v>
      </c>
      <c r="C132" s="971" t="s">
        <v>867</v>
      </c>
      <c r="D132" s="972" t="s">
        <v>868</v>
      </c>
      <c r="E132" s="971">
        <v>1040</v>
      </c>
    </row>
    <row r="133" spans="1:5" ht="31.5">
      <c r="A133" s="968">
        <v>91103</v>
      </c>
      <c r="B133" s="970" t="s">
        <v>130</v>
      </c>
      <c r="C133" s="969" t="s">
        <v>869</v>
      </c>
      <c r="D133" s="970" t="s">
        <v>1372</v>
      </c>
      <c r="E133" s="969">
        <v>1040</v>
      </c>
    </row>
    <row r="134" spans="1:5" ht="31.5">
      <c r="A134" s="968">
        <v>91105</v>
      </c>
      <c r="B134" s="970" t="s">
        <v>870</v>
      </c>
      <c r="C134" s="969" t="s">
        <v>871</v>
      </c>
      <c r="D134" s="970" t="s">
        <v>872</v>
      </c>
      <c r="E134" s="969">
        <v>1040</v>
      </c>
    </row>
    <row r="135" spans="1:5" ht="78.75">
      <c r="A135" s="968">
        <v>91108</v>
      </c>
      <c r="B135" s="970" t="s">
        <v>1163</v>
      </c>
      <c r="C135" s="969" t="s">
        <v>873</v>
      </c>
      <c r="D135" s="970" t="s">
        <v>1096</v>
      </c>
      <c r="E135" s="969">
        <v>1040</v>
      </c>
    </row>
    <row r="136" spans="1:5" ht="47.25">
      <c r="A136" s="968">
        <v>91201</v>
      </c>
      <c r="B136" s="970" t="s">
        <v>874</v>
      </c>
      <c r="C136" s="969" t="s">
        <v>875</v>
      </c>
      <c r="D136" s="970" t="s">
        <v>874</v>
      </c>
      <c r="E136" s="969">
        <v>1070</v>
      </c>
    </row>
    <row r="137" spans="1:5" ht="94.5">
      <c r="A137" s="968"/>
      <c r="B137" s="970"/>
      <c r="C137" s="969" t="s">
        <v>876</v>
      </c>
      <c r="D137" s="970" t="s">
        <v>877</v>
      </c>
      <c r="E137" s="969"/>
    </row>
    <row r="138" spans="1:5" ht="94.5">
      <c r="A138" s="968">
        <v>91205</v>
      </c>
      <c r="B138" s="970" t="s">
        <v>878</v>
      </c>
      <c r="C138" s="971" t="s">
        <v>879</v>
      </c>
      <c r="D138" s="972" t="s">
        <v>880</v>
      </c>
      <c r="E138" s="971">
        <v>1010</v>
      </c>
    </row>
    <row r="139" spans="1:5" ht="47.25">
      <c r="A139" s="968">
        <v>91303</v>
      </c>
      <c r="B139" s="970" t="s">
        <v>157</v>
      </c>
      <c r="C139" s="971" t="s">
        <v>881</v>
      </c>
      <c r="D139" s="972" t="s">
        <v>1392</v>
      </c>
      <c r="E139" s="971">
        <v>1010</v>
      </c>
    </row>
    <row r="140" spans="1:5" ht="15.75">
      <c r="A140" s="968">
        <v>91304</v>
      </c>
      <c r="B140" s="970" t="s">
        <v>882</v>
      </c>
      <c r="C140" s="971" t="s">
        <v>883</v>
      </c>
      <c r="D140" s="972" t="s">
        <v>884</v>
      </c>
      <c r="E140" s="971">
        <v>1010</v>
      </c>
    </row>
    <row r="141" spans="1:5" ht="94.5">
      <c r="A141" s="968">
        <v>91207</v>
      </c>
      <c r="B141" s="970" t="s">
        <v>885</v>
      </c>
      <c r="C141" s="969" t="s">
        <v>886</v>
      </c>
      <c r="D141" s="970" t="s">
        <v>887</v>
      </c>
      <c r="E141" s="969">
        <v>1060</v>
      </c>
    </row>
    <row r="142" spans="1:5" ht="15.75">
      <c r="A142" s="968"/>
      <c r="B142" s="970"/>
      <c r="C142" s="969" t="s">
        <v>888</v>
      </c>
      <c r="D142" s="970" t="s">
        <v>495</v>
      </c>
      <c r="E142" s="969"/>
    </row>
    <row r="143" spans="1:5" ht="31.5">
      <c r="A143" s="968">
        <v>90416</v>
      </c>
      <c r="B143" s="970" t="s">
        <v>889</v>
      </c>
      <c r="C143" s="971" t="s">
        <v>207</v>
      </c>
      <c r="D143" s="972" t="s">
        <v>889</v>
      </c>
      <c r="E143" s="971">
        <v>1030</v>
      </c>
    </row>
    <row r="144" spans="1:5" ht="47.25">
      <c r="A144" s="968">
        <v>91209</v>
      </c>
      <c r="B144" s="970" t="s">
        <v>39</v>
      </c>
      <c r="C144" s="971" t="s">
        <v>890</v>
      </c>
      <c r="D144" s="972" t="s">
        <v>473</v>
      </c>
      <c r="E144" s="971">
        <v>1030</v>
      </c>
    </row>
    <row r="145" spans="1:5" ht="31.5">
      <c r="A145" s="968"/>
      <c r="B145" s="970"/>
      <c r="C145" s="969" t="s">
        <v>891</v>
      </c>
      <c r="D145" s="970" t="s">
        <v>892</v>
      </c>
      <c r="E145" s="969">
        <v>0</v>
      </c>
    </row>
    <row r="146" spans="1:5" ht="31.5">
      <c r="A146" s="968">
        <v>91210</v>
      </c>
      <c r="B146" s="970" t="s">
        <v>1097</v>
      </c>
      <c r="C146" s="971" t="s">
        <v>893</v>
      </c>
      <c r="D146" s="972" t="s">
        <v>894</v>
      </c>
      <c r="E146" s="971">
        <v>1090</v>
      </c>
    </row>
    <row r="147" spans="1:5" ht="31.5">
      <c r="A147" s="968">
        <v>91211</v>
      </c>
      <c r="B147" s="970" t="s">
        <v>895</v>
      </c>
      <c r="C147" s="971" t="s">
        <v>896</v>
      </c>
      <c r="D147" s="972" t="s">
        <v>897</v>
      </c>
      <c r="E147" s="971">
        <v>1090</v>
      </c>
    </row>
    <row r="148" spans="1:5" ht="31.5">
      <c r="A148" s="968">
        <v>91212</v>
      </c>
      <c r="B148" s="970" t="s">
        <v>1624</v>
      </c>
      <c r="C148" s="969" t="s">
        <v>898</v>
      </c>
      <c r="D148" s="970" t="s">
        <v>474</v>
      </c>
      <c r="E148" s="969">
        <v>1090</v>
      </c>
    </row>
    <row r="149" spans="1:5" ht="78.75">
      <c r="A149" s="968">
        <v>90217</v>
      </c>
      <c r="B149" s="970" t="s">
        <v>899</v>
      </c>
      <c r="C149" s="969" t="s">
        <v>900</v>
      </c>
      <c r="D149" s="970" t="s">
        <v>901</v>
      </c>
      <c r="E149" s="969">
        <v>1070</v>
      </c>
    </row>
    <row r="150" spans="1:5" ht="15.75">
      <c r="A150" s="968">
        <v>90501</v>
      </c>
      <c r="B150" s="970" t="s">
        <v>902</v>
      </c>
      <c r="C150" s="969" t="s">
        <v>903</v>
      </c>
      <c r="D150" s="970" t="s">
        <v>902</v>
      </c>
      <c r="E150" s="969">
        <v>1050</v>
      </c>
    </row>
    <row r="151" spans="1:5" ht="15.75">
      <c r="A151" s="968">
        <v>91214</v>
      </c>
      <c r="B151" s="970" t="s">
        <v>904</v>
      </c>
      <c r="C151" s="969" t="s">
        <v>905</v>
      </c>
      <c r="D151" s="970" t="s">
        <v>904</v>
      </c>
      <c r="E151" s="969">
        <v>1090</v>
      </c>
    </row>
    <row r="152" spans="1:5" ht="15.75">
      <c r="A152" s="968">
        <v>90412</v>
      </c>
      <c r="B152" s="970" t="s">
        <v>475</v>
      </c>
      <c r="C152" s="969" t="s">
        <v>906</v>
      </c>
      <c r="D152" s="970" t="s">
        <v>475</v>
      </c>
      <c r="E152" s="969">
        <v>1090</v>
      </c>
    </row>
    <row r="153" spans="1:5" ht="15.75">
      <c r="A153" s="968">
        <v>91106</v>
      </c>
      <c r="B153" s="970" t="s">
        <v>1496</v>
      </c>
      <c r="C153" s="969" t="s">
        <v>907</v>
      </c>
      <c r="D153" s="970" t="s">
        <v>1496</v>
      </c>
      <c r="E153" s="969">
        <v>1040</v>
      </c>
    </row>
    <row r="154" spans="1:5" ht="15.75">
      <c r="A154" s="968">
        <v>110000</v>
      </c>
      <c r="B154" s="970" t="s">
        <v>908</v>
      </c>
      <c r="C154" s="969" t="s">
        <v>909</v>
      </c>
      <c r="D154" s="970" t="s">
        <v>910</v>
      </c>
      <c r="E154" s="969"/>
    </row>
    <row r="155" spans="1:5" ht="15.75">
      <c r="A155" s="968">
        <v>110101</v>
      </c>
      <c r="B155" s="970" t="s">
        <v>911</v>
      </c>
      <c r="C155" s="969" t="s">
        <v>912</v>
      </c>
      <c r="D155" s="970" t="s">
        <v>911</v>
      </c>
      <c r="E155" s="969" t="s">
        <v>1584</v>
      </c>
    </row>
    <row r="156" spans="1:5" ht="15.75">
      <c r="A156" s="968">
        <v>110102</v>
      </c>
      <c r="B156" s="970" t="s">
        <v>1466</v>
      </c>
      <c r="C156" s="969" t="s">
        <v>913</v>
      </c>
      <c r="D156" s="970" t="s">
        <v>1466</v>
      </c>
      <c r="E156" s="969" t="s">
        <v>1582</v>
      </c>
    </row>
    <row r="157" spans="1:5" ht="31.5">
      <c r="A157" s="968">
        <v>110103</v>
      </c>
      <c r="B157" s="970" t="s">
        <v>990</v>
      </c>
      <c r="C157" s="969" t="s">
        <v>914</v>
      </c>
      <c r="D157" s="970" t="s">
        <v>915</v>
      </c>
      <c r="E157" s="969" t="s">
        <v>1583</v>
      </c>
    </row>
    <row r="158" spans="1:5" ht="47.25">
      <c r="A158" s="968">
        <v>110104</v>
      </c>
      <c r="B158" s="970" t="s">
        <v>916</v>
      </c>
      <c r="C158" s="969" t="s">
        <v>917</v>
      </c>
      <c r="D158" s="970" t="s">
        <v>918</v>
      </c>
      <c r="E158" s="969" t="s">
        <v>1584</v>
      </c>
    </row>
    <row r="159" spans="1:5" ht="15.75">
      <c r="A159" s="968">
        <v>110105</v>
      </c>
      <c r="B159" s="970" t="s">
        <v>919</v>
      </c>
      <c r="C159" s="969" t="s">
        <v>920</v>
      </c>
      <c r="D159" s="970" t="s">
        <v>919</v>
      </c>
      <c r="E159" s="969" t="s">
        <v>1584</v>
      </c>
    </row>
    <row r="160" spans="1:5" ht="15.75">
      <c r="A160" s="968">
        <v>110201</v>
      </c>
      <c r="B160" s="970" t="s">
        <v>1011</v>
      </c>
      <c r="C160" s="969" t="s">
        <v>921</v>
      </c>
      <c r="D160" s="970" t="s">
        <v>922</v>
      </c>
      <c r="E160" s="969" t="s">
        <v>1588</v>
      </c>
    </row>
    <row r="161" spans="1:5" ht="15.75">
      <c r="A161" s="968">
        <v>110202</v>
      </c>
      <c r="B161" s="970" t="s">
        <v>1013</v>
      </c>
      <c r="C161" s="969" t="s">
        <v>923</v>
      </c>
      <c r="D161" s="970" t="s">
        <v>924</v>
      </c>
      <c r="E161" s="969" t="s">
        <v>1588</v>
      </c>
    </row>
    <row r="162" spans="1:5" ht="15.75">
      <c r="A162" s="968">
        <v>110203</v>
      </c>
      <c r="B162" s="970" t="s">
        <v>925</v>
      </c>
      <c r="C162" s="969" t="s">
        <v>926</v>
      </c>
      <c r="D162" s="970" t="s">
        <v>925</v>
      </c>
      <c r="E162" s="969" t="s">
        <v>927</v>
      </c>
    </row>
    <row r="163" spans="1:5" ht="31.5">
      <c r="A163" s="968">
        <v>110204</v>
      </c>
      <c r="B163" s="970" t="s">
        <v>928</v>
      </c>
      <c r="C163" s="969" t="s">
        <v>929</v>
      </c>
      <c r="D163" s="970" t="s">
        <v>930</v>
      </c>
      <c r="E163" s="969" t="s">
        <v>931</v>
      </c>
    </row>
    <row r="164" spans="1:5" ht="15.75">
      <c r="A164" s="968">
        <v>110205</v>
      </c>
      <c r="B164" s="970" t="s">
        <v>932</v>
      </c>
      <c r="C164" s="969" t="s">
        <v>933</v>
      </c>
      <c r="D164" s="970" t="s">
        <v>934</v>
      </c>
      <c r="E164" s="969" t="s">
        <v>1154</v>
      </c>
    </row>
    <row r="165" spans="1:5" ht="15.75">
      <c r="A165" s="968">
        <v>110300</v>
      </c>
      <c r="B165" s="970" t="s">
        <v>1617</v>
      </c>
      <c r="C165" s="969" t="s">
        <v>935</v>
      </c>
      <c r="D165" s="970" t="s">
        <v>936</v>
      </c>
      <c r="E165" s="969" t="s">
        <v>1585</v>
      </c>
    </row>
    <row r="166" spans="1:5" ht="15.75">
      <c r="A166" s="968">
        <v>110502</v>
      </c>
      <c r="B166" s="970" t="s">
        <v>937</v>
      </c>
      <c r="C166" s="969" t="s">
        <v>938</v>
      </c>
      <c r="D166" s="970" t="s">
        <v>939</v>
      </c>
      <c r="E166" s="969" t="s">
        <v>1584</v>
      </c>
    </row>
    <row r="167" spans="1:5" ht="15.75">
      <c r="A167" s="968">
        <v>130000</v>
      </c>
      <c r="B167" s="970" t="s">
        <v>940</v>
      </c>
      <c r="C167" s="969" t="s">
        <v>941</v>
      </c>
      <c r="D167" s="970" t="s">
        <v>940</v>
      </c>
      <c r="E167" s="969"/>
    </row>
    <row r="168" spans="1:5" ht="15.75">
      <c r="A168" s="968"/>
      <c r="B168" s="970"/>
      <c r="C168" s="969" t="s">
        <v>942</v>
      </c>
      <c r="D168" s="970" t="s">
        <v>1314</v>
      </c>
      <c r="E168" s="969">
        <v>0</v>
      </c>
    </row>
    <row r="169" spans="1:5" ht="31.5">
      <c r="A169" s="968">
        <v>130102</v>
      </c>
      <c r="B169" s="970" t="s">
        <v>669</v>
      </c>
      <c r="C169" s="971" t="s">
        <v>943</v>
      </c>
      <c r="D169" s="972" t="s">
        <v>957</v>
      </c>
      <c r="E169" s="971" t="s">
        <v>1159</v>
      </c>
    </row>
    <row r="170" spans="1:5" ht="31.5">
      <c r="A170" s="968">
        <v>130106</v>
      </c>
      <c r="B170" s="970" t="s">
        <v>480</v>
      </c>
      <c r="C170" s="971" t="s">
        <v>944</v>
      </c>
      <c r="D170" s="972" t="s">
        <v>480</v>
      </c>
      <c r="E170" s="971" t="s">
        <v>1159</v>
      </c>
    </row>
    <row r="171" spans="1:5" ht="15.75">
      <c r="A171" s="968"/>
      <c r="B171" s="970"/>
      <c r="C171" s="969" t="s">
        <v>945</v>
      </c>
      <c r="D171" s="970" t="s">
        <v>1040</v>
      </c>
      <c r="E171" s="969">
        <v>0</v>
      </c>
    </row>
    <row r="172" spans="1:5" ht="47.25">
      <c r="A172" s="968">
        <v>130114</v>
      </c>
      <c r="B172" s="970" t="s">
        <v>482</v>
      </c>
      <c r="C172" s="971" t="s">
        <v>946</v>
      </c>
      <c r="D172" s="972" t="s">
        <v>482</v>
      </c>
      <c r="E172" s="971" t="s">
        <v>1159</v>
      </c>
    </row>
    <row r="173" spans="1:5" ht="47.25">
      <c r="A173" s="968">
        <v>130107</v>
      </c>
      <c r="B173" s="970" t="s">
        <v>947</v>
      </c>
      <c r="C173" s="971" t="s">
        <v>948</v>
      </c>
      <c r="D173" s="972" t="s">
        <v>481</v>
      </c>
      <c r="E173" s="971" t="s">
        <v>1159</v>
      </c>
    </row>
    <row r="174" spans="1:5" ht="63">
      <c r="A174" s="968">
        <v>130203</v>
      </c>
      <c r="B174" s="970" t="s">
        <v>949</v>
      </c>
      <c r="C174" s="971" t="s">
        <v>950</v>
      </c>
      <c r="D174" s="972" t="s">
        <v>648</v>
      </c>
      <c r="E174" s="971" t="s">
        <v>1159</v>
      </c>
    </row>
    <row r="175" spans="1:5" ht="31.5">
      <c r="A175" s="968">
        <v>130110</v>
      </c>
      <c r="B175" s="970" t="s">
        <v>951</v>
      </c>
      <c r="C175" s="971" t="s">
        <v>952</v>
      </c>
      <c r="D175" s="972" t="s">
        <v>953</v>
      </c>
      <c r="E175" s="971" t="s">
        <v>1159</v>
      </c>
    </row>
    <row r="176" spans="1:5" ht="47.25">
      <c r="A176" s="968">
        <v>130205</v>
      </c>
      <c r="B176" s="970" t="s">
        <v>954</v>
      </c>
      <c r="C176" s="971" t="s">
        <v>955</v>
      </c>
      <c r="D176" s="972" t="s">
        <v>954</v>
      </c>
      <c r="E176" s="971" t="s">
        <v>1159</v>
      </c>
    </row>
    <row r="177" spans="1:5" ht="31.5">
      <c r="A177" s="968"/>
      <c r="B177" s="970"/>
      <c r="C177" s="969" t="s">
        <v>956</v>
      </c>
      <c r="D177" s="970" t="s">
        <v>1042</v>
      </c>
      <c r="E177" s="969">
        <v>0</v>
      </c>
    </row>
    <row r="178" spans="1:5" ht="63">
      <c r="A178" s="968">
        <v>130201</v>
      </c>
      <c r="B178" s="970" t="s">
        <v>71</v>
      </c>
      <c r="C178" s="971" t="s">
        <v>72</v>
      </c>
      <c r="D178" s="972" t="s">
        <v>647</v>
      </c>
      <c r="E178" s="971" t="s">
        <v>1159</v>
      </c>
    </row>
    <row r="179" spans="1:5" ht="63">
      <c r="A179" s="968">
        <v>130202</v>
      </c>
      <c r="B179" s="970" t="s">
        <v>73</v>
      </c>
      <c r="C179" s="971" t="s">
        <v>74</v>
      </c>
      <c r="D179" s="972" t="s">
        <v>75</v>
      </c>
      <c r="E179" s="971" t="s">
        <v>1159</v>
      </c>
    </row>
    <row r="180" spans="1:5" ht="47.25">
      <c r="A180" s="968">
        <v>130204</v>
      </c>
      <c r="B180" s="970" t="s">
        <v>76</v>
      </c>
      <c r="C180" s="971" t="s">
        <v>77</v>
      </c>
      <c r="D180" s="972" t="s">
        <v>649</v>
      </c>
      <c r="E180" s="971" t="s">
        <v>1159</v>
      </c>
    </row>
    <row r="181" spans="1:5" ht="31.5">
      <c r="A181" s="968"/>
      <c r="B181" s="970"/>
      <c r="C181" s="969" t="s">
        <v>78</v>
      </c>
      <c r="D181" s="970" t="s">
        <v>1038</v>
      </c>
      <c r="E181" s="969">
        <v>0</v>
      </c>
    </row>
    <row r="182" spans="1:5" ht="31.5">
      <c r="A182" s="968">
        <v>130104</v>
      </c>
      <c r="B182" s="970" t="s">
        <v>958</v>
      </c>
      <c r="C182" s="971" t="s">
        <v>79</v>
      </c>
      <c r="D182" s="972" t="s">
        <v>1414</v>
      </c>
      <c r="E182" s="971" t="s">
        <v>1159</v>
      </c>
    </row>
    <row r="183" spans="1:5" ht="31.5">
      <c r="A183" s="968">
        <v>130105</v>
      </c>
      <c r="B183" s="970" t="s">
        <v>960</v>
      </c>
      <c r="C183" s="971" t="s">
        <v>80</v>
      </c>
      <c r="D183" s="972" t="s">
        <v>960</v>
      </c>
      <c r="E183" s="971" t="s">
        <v>1159</v>
      </c>
    </row>
    <row r="184" spans="1:5" ht="31.5">
      <c r="A184" s="968">
        <v>130113</v>
      </c>
      <c r="B184" s="970" t="s">
        <v>895</v>
      </c>
      <c r="C184" s="969" t="s">
        <v>81</v>
      </c>
      <c r="D184" s="970" t="s">
        <v>82</v>
      </c>
      <c r="E184" s="969" t="s">
        <v>1159</v>
      </c>
    </row>
    <row r="185" spans="1:5" ht="31.5">
      <c r="A185" s="968">
        <v>130115</v>
      </c>
      <c r="B185" s="970" t="s">
        <v>83</v>
      </c>
      <c r="C185" s="969" t="s">
        <v>84</v>
      </c>
      <c r="D185" s="970" t="s">
        <v>646</v>
      </c>
      <c r="E185" s="969" t="s">
        <v>1159</v>
      </c>
    </row>
    <row r="186" spans="1:5" ht="15.75">
      <c r="A186" s="968">
        <v>130112</v>
      </c>
      <c r="B186" s="970" t="s">
        <v>1496</v>
      </c>
      <c r="C186" s="969" t="s">
        <v>85</v>
      </c>
      <c r="D186" s="970" t="s">
        <v>1496</v>
      </c>
      <c r="E186" s="969" t="s">
        <v>1159</v>
      </c>
    </row>
    <row r="187" spans="1:5" ht="15.75">
      <c r="A187" s="968">
        <v>100000</v>
      </c>
      <c r="B187" s="970" t="s">
        <v>86</v>
      </c>
      <c r="C187" s="969" t="s">
        <v>87</v>
      </c>
      <c r="D187" s="970" t="s">
        <v>86</v>
      </c>
      <c r="E187" s="969"/>
    </row>
    <row r="188" spans="1:5" ht="47.25">
      <c r="A188" s="968">
        <v>100101</v>
      </c>
      <c r="B188" s="970" t="s">
        <v>88</v>
      </c>
      <c r="C188" s="969" t="s">
        <v>89</v>
      </c>
      <c r="D188" s="970" t="s">
        <v>90</v>
      </c>
      <c r="E188" s="969" t="s">
        <v>91</v>
      </c>
    </row>
    <row r="189" spans="1:5" ht="31.5">
      <c r="A189" s="968"/>
      <c r="B189" s="970"/>
      <c r="C189" s="969" t="s">
        <v>92</v>
      </c>
      <c r="D189" s="970" t="s">
        <v>93</v>
      </c>
      <c r="E189" s="969">
        <v>0</v>
      </c>
    </row>
    <row r="190" spans="1:5" ht="31.5">
      <c r="A190" s="968">
        <v>100102</v>
      </c>
      <c r="B190" s="970" t="s">
        <v>94</v>
      </c>
      <c r="C190" s="971" t="s">
        <v>95</v>
      </c>
      <c r="D190" s="972" t="s">
        <v>96</v>
      </c>
      <c r="E190" s="971" t="s">
        <v>91</v>
      </c>
    </row>
    <row r="191" spans="1:5" ht="47.25">
      <c r="A191" s="968">
        <v>100106</v>
      </c>
      <c r="B191" s="970" t="s">
        <v>97</v>
      </c>
      <c r="C191" s="971" t="s">
        <v>98</v>
      </c>
      <c r="D191" s="972" t="s">
        <v>97</v>
      </c>
      <c r="E191" s="971" t="s">
        <v>91</v>
      </c>
    </row>
    <row r="192" spans="1:5" ht="31.5">
      <c r="A192" s="968">
        <v>100103</v>
      </c>
      <c r="B192" s="970" t="s">
        <v>99</v>
      </c>
      <c r="C192" s="969" t="s">
        <v>100</v>
      </c>
      <c r="D192" s="970" t="s">
        <v>101</v>
      </c>
      <c r="E192" s="969" t="s">
        <v>91</v>
      </c>
    </row>
    <row r="193" spans="1:5" ht="47.25">
      <c r="A193" s="968">
        <v>100105</v>
      </c>
      <c r="B193" s="970" t="s">
        <v>102</v>
      </c>
      <c r="C193" s="969" t="s">
        <v>103</v>
      </c>
      <c r="D193" s="970" t="s">
        <v>104</v>
      </c>
      <c r="E193" s="969" t="s">
        <v>105</v>
      </c>
    </row>
    <row r="194" spans="1:5" ht="31.5">
      <c r="A194" s="968"/>
      <c r="B194" s="970"/>
      <c r="C194" s="969" t="s">
        <v>106</v>
      </c>
      <c r="D194" s="970" t="s">
        <v>107</v>
      </c>
      <c r="E194" s="969">
        <v>0</v>
      </c>
    </row>
    <row r="195" spans="1:5" ht="15.75">
      <c r="A195" s="968">
        <v>100201</v>
      </c>
      <c r="B195" s="970" t="s">
        <v>108</v>
      </c>
      <c r="C195" s="971" t="s">
        <v>109</v>
      </c>
      <c r="D195" s="972" t="s">
        <v>110</v>
      </c>
      <c r="E195" s="971" t="s">
        <v>111</v>
      </c>
    </row>
    <row r="196" spans="1:5" ht="31.5">
      <c r="A196" s="968">
        <v>100202</v>
      </c>
      <c r="B196" s="970" t="s">
        <v>112</v>
      </c>
      <c r="C196" s="971" t="s">
        <v>113</v>
      </c>
      <c r="D196" s="972" t="s">
        <v>114</v>
      </c>
      <c r="E196" s="971" t="s">
        <v>111</v>
      </c>
    </row>
    <row r="197" spans="1:5" ht="47.25">
      <c r="A197" s="968">
        <v>100303</v>
      </c>
      <c r="B197" s="970" t="s">
        <v>115</v>
      </c>
      <c r="C197" s="971" t="s">
        <v>116</v>
      </c>
      <c r="D197" s="972" t="s">
        <v>117</v>
      </c>
      <c r="E197" s="971" t="s">
        <v>111</v>
      </c>
    </row>
    <row r="198" spans="1:5" ht="47.25">
      <c r="A198" s="968">
        <v>100400</v>
      </c>
      <c r="B198" s="970" t="s">
        <v>118</v>
      </c>
      <c r="C198" s="971" t="s">
        <v>119</v>
      </c>
      <c r="D198" s="972" t="s">
        <v>120</v>
      </c>
      <c r="E198" s="971" t="s">
        <v>111</v>
      </c>
    </row>
    <row r="199" spans="1:5" ht="15.75">
      <c r="A199" s="968">
        <v>100203</v>
      </c>
      <c r="B199" s="970" t="s">
        <v>121</v>
      </c>
      <c r="C199" s="969" t="s">
        <v>122</v>
      </c>
      <c r="D199" s="970" t="s">
        <v>121</v>
      </c>
      <c r="E199" s="969" t="s">
        <v>111</v>
      </c>
    </row>
    <row r="200" spans="1:5" ht="31.5">
      <c r="A200" s="968">
        <v>100205</v>
      </c>
      <c r="B200" s="970" t="s">
        <v>123</v>
      </c>
      <c r="C200" s="969" t="s">
        <v>966</v>
      </c>
      <c r="D200" s="970" t="s">
        <v>967</v>
      </c>
      <c r="E200" s="969" t="s">
        <v>968</v>
      </c>
    </row>
    <row r="201" spans="1:5" ht="15.75">
      <c r="A201" s="968">
        <v>100206</v>
      </c>
      <c r="B201" s="970" t="s">
        <v>969</v>
      </c>
      <c r="C201" s="969" t="s">
        <v>970</v>
      </c>
      <c r="D201" s="970" t="s">
        <v>971</v>
      </c>
      <c r="E201" s="969" t="s">
        <v>673</v>
      </c>
    </row>
    <row r="202" spans="1:5" ht="31.5">
      <c r="A202" s="968">
        <v>100207</v>
      </c>
      <c r="B202" s="970" t="s">
        <v>972</v>
      </c>
      <c r="C202" s="969" t="s">
        <v>973</v>
      </c>
      <c r="D202" s="970" t="s">
        <v>974</v>
      </c>
      <c r="E202" s="969" t="s">
        <v>136</v>
      </c>
    </row>
    <row r="203" spans="1:5" ht="47.25">
      <c r="A203" s="968">
        <v>100208</v>
      </c>
      <c r="B203" s="970" t="s">
        <v>975</v>
      </c>
      <c r="C203" s="969" t="s">
        <v>976</v>
      </c>
      <c r="D203" s="970" t="s">
        <v>977</v>
      </c>
      <c r="E203" s="969" t="s">
        <v>111</v>
      </c>
    </row>
    <row r="204" spans="1:5" ht="15.75">
      <c r="A204" s="968">
        <v>100209</v>
      </c>
      <c r="B204" s="970" t="s">
        <v>978</v>
      </c>
      <c r="C204" s="969" t="s">
        <v>979</v>
      </c>
      <c r="D204" s="970" t="s">
        <v>980</v>
      </c>
      <c r="E204" s="969" t="s">
        <v>111</v>
      </c>
    </row>
    <row r="205" spans="1:5" ht="47.25">
      <c r="A205" s="968">
        <v>100301</v>
      </c>
      <c r="B205" s="970" t="s">
        <v>981</v>
      </c>
      <c r="C205" s="969" t="s">
        <v>982</v>
      </c>
      <c r="D205" s="970" t="s">
        <v>983</v>
      </c>
      <c r="E205" s="969" t="s">
        <v>111</v>
      </c>
    </row>
    <row r="206" spans="1:5" ht="78.75">
      <c r="A206" s="968">
        <v>100302</v>
      </c>
      <c r="B206" s="970" t="s">
        <v>984</v>
      </c>
      <c r="C206" s="969" t="s">
        <v>985</v>
      </c>
      <c r="D206" s="970" t="s">
        <v>986</v>
      </c>
      <c r="E206" s="969" t="s">
        <v>111</v>
      </c>
    </row>
    <row r="207" spans="1:5" ht="110.25">
      <c r="A207" s="968">
        <v>100601</v>
      </c>
      <c r="B207" s="970" t="s">
        <v>987</v>
      </c>
      <c r="C207" s="969" t="s">
        <v>988</v>
      </c>
      <c r="D207" s="970" t="s">
        <v>987</v>
      </c>
      <c r="E207" s="969" t="s">
        <v>105</v>
      </c>
    </row>
    <row r="208" spans="1:5" ht="283.5">
      <c r="A208" s="968">
        <v>100602</v>
      </c>
      <c r="B208" s="970" t="s">
        <v>208</v>
      </c>
      <c r="C208" s="969" t="s">
        <v>209</v>
      </c>
      <c r="D208" s="970" t="s">
        <v>208</v>
      </c>
      <c r="E208" s="969" t="s">
        <v>105</v>
      </c>
    </row>
    <row r="209" spans="1:5" ht="15.75">
      <c r="A209" s="968">
        <v>150000</v>
      </c>
      <c r="B209" s="970" t="s">
        <v>210</v>
      </c>
      <c r="C209" s="969" t="s">
        <v>211</v>
      </c>
      <c r="D209" s="970" t="s">
        <v>210</v>
      </c>
      <c r="E209" s="969"/>
    </row>
    <row r="210" spans="1:5" ht="31.5">
      <c r="A210" s="968">
        <v>150101</v>
      </c>
      <c r="B210" s="970" t="s">
        <v>1086</v>
      </c>
      <c r="C210" s="969" t="s">
        <v>212</v>
      </c>
      <c r="D210" s="970" t="s">
        <v>1602</v>
      </c>
      <c r="E210" s="969" t="s">
        <v>1005</v>
      </c>
    </row>
    <row r="211" spans="1:5" ht="31.5">
      <c r="A211" s="968"/>
      <c r="B211" s="970"/>
      <c r="C211" s="969" t="s">
        <v>213</v>
      </c>
      <c r="D211" s="970" t="s">
        <v>214</v>
      </c>
      <c r="E211" s="969">
        <v>0</v>
      </c>
    </row>
    <row r="212" spans="1:5" ht="47.25">
      <c r="A212" s="968">
        <v>150104</v>
      </c>
      <c r="B212" s="970" t="s">
        <v>215</v>
      </c>
      <c r="C212" s="971" t="s">
        <v>216</v>
      </c>
      <c r="D212" s="972" t="s">
        <v>217</v>
      </c>
      <c r="E212" s="971">
        <v>1060</v>
      </c>
    </row>
    <row r="213" spans="1:5" ht="157.5">
      <c r="A213" s="968">
        <v>150107</v>
      </c>
      <c r="B213" s="970" t="s">
        <v>218</v>
      </c>
      <c r="C213" s="971" t="s">
        <v>219</v>
      </c>
      <c r="D213" s="972" t="s">
        <v>220</v>
      </c>
      <c r="E213" s="971">
        <v>1060</v>
      </c>
    </row>
    <row r="214" spans="1:5" ht="63">
      <c r="A214" s="968">
        <v>150109</v>
      </c>
      <c r="B214" s="970" t="s">
        <v>221</v>
      </c>
      <c r="C214" s="971" t="s">
        <v>222</v>
      </c>
      <c r="D214" s="972" t="s">
        <v>223</v>
      </c>
      <c r="E214" s="971">
        <v>1060</v>
      </c>
    </row>
    <row r="215" spans="1:5" ht="31.5">
      <c r="A215" s="968">
        <v>150118</v>
      </c>
      <c r="B215" s="970" t="s">
        <v>1330</v>
      </c>
      <c r="C215" s="971" t="s">
        <v>224</v>
      </c>
      <c r="D215" s="972" t="s">
        <v>225</v>
      </c>
      <c r="E215" s="971">
        <v>1060</v>
      </c>
    </row>
    <row r="216" spans="1:5" ht="47.25">
      <c r="A216" s="968">
        <v>150110</v>
      </c>
      <c r="B216" s="970" t="s">
        <v>226</v>
      </c>
      <c r="C216" s="969" t="s">
        <v>227</v>
      </c>
      <c r="D216" s="970" t="s">
        <v>226</v>
      </c>
      <c r="E216" s="969" t="s">
        <v>1206</v>
      </c>
    </row>
    <row r="217" spans="1:5" ht="47.25">
      <c r="A217" s="968">
        <v>150111</v>
      </c>
      <c r="B217" s="970" t="s">
        <v>228</v>
      </c>
      <c r="C217" s="969" t="s">
        <v>229</v>
      </c>
      <c r="D217" s="970" t="s">
        <v>228</v>
      </c>
      <c r="E217" s="969" t="s">
        <v>1153</v>
      </c>
    </row>
    <row r="218" spans="1:5" ht="47.25">
      <c r="A218" s="968">
        <v>150112</v>
      </c>
      <c r="B218" s="970" t="s">
        <v>230</v>
      </c>
      <c r="C218" s="969" t="s">
        <v>231</v>
      </c>
      <c r="D218" s="970" t="s">
        <v>230</v>
      </c>
      <c r="E218" s="969" t="s">
        <v>1154</v>
      </c>
    </row>
    <row r="219" spans="1:5" ht="47.25">
      <c r="A219" s="968">
        <v>150114</v>
      </c>
      <c r="B219" s="970" t="s">
        <v>232</v>
      </c>
      <c r="C219" s="969" t="s">
        <v>233</v>
      </c>
      <c r="D219" s="970" t="s">
        <v>232</v>
      </c>
      <c r="E219" s="969" t="s">
        <v>997</v>
      </c>
    </row>
    <row r="220" spans="1:5" ht="47.25">
      <c r="A220" s="968">
        <v>150115</v>
      </c>
      <c r="B220" s="970" t="s">
        <v>234</v>
      </c>
      <c r="C220" s="969" t="s">
        <v>235</v>
      </c>
      <c r="D220" s="970" t="s">
        <v>234</v>
      </c>
      <c r="E220" s="969" t="s">
        <v>968</v>
      </c>
    </row>
    <row r="221" spans="1:5" ht="63">
      <c r="A221" s="968">
        <v>150119</v>
      </c>
      <c r="B221" s="970" t="s">
        <v>236</v>
      </c>
      <c r="C221" s="969" t="s">
        <v>237</v>
      </c>
      <c r="D221" s="970" t="s">
        <v>238</v>
      </c>
      <c r="E221" s="969" t="s">
        <v>998</v>
      </c>
    </row>
    <row r="222" spans="1:5" ht="31.5">
      <c r="A222" s="968">
        <v>150120</v>
      </c>
      <c r="B222" s="970" t="s">
        <v>239</v>
      </c>
      <c r="C222" s="969" t="s">
        <v>240</v>
      </c>
      <c r="D222" s="970" t="s">
        <v>239</v>
      </c>
      <c r="E222" s="969" t="s">
        <v>241</v>
      </c>
    </row>
    <row r="223" spans="1:5" ht="63">
      <c r="A223" s="968">
        <v>150121</v>
      </c>
      <c r="B223" s="970" t="s">
        <v>242</v>
      </c>
      <c r="C223" s="969" t="s">
        <v>243</v>
      </c>
      <c r="D223" s="970" t="s">
        <v>244</v>
      </c>
      <c r="E223" s="969" t="s">
        <v>111</v>
      </c>
    </row>
    <row r="224" spans="1:5" ht="15.75">
      <c r="A224" s="968">
        <v>150122</v>
      </c>
      <c r="B224" s="970" t="s">
        <v>1355</v>
      </c>
      <c r="C224" s="969" t="s">
        <v>245</v>
      </c>
      <c r="D224" s="970" t="s">
        <v>703</v>
      </c>
      <c r="E224" s="969" t="s">
        <v>673</v>
      </c>
    </row>
    <row r="225" spans="1:5" ht="15.75">
      <c r="A225" s="968"/>
      <c r="B225" s="970"/>
      <c r="C225" s="969" t="s">
        <v>246</v>
      </c>
      <c r="D225" s="970" t="s">
        <v>247</v>
      </c>
      <c r="E225" s="969">
        <v>0</v>
      </c>
    </row>
    <row r="226" spans="1:5" ht="31.5">
      <c r="A226" s="968">
        <v>150201</v>
      </c>
      <c r="B226" s="970" t="s">
        <v>248</v>
      </c>
      <c r="C226" s="971" t="s">
        <v>249</v>
      </c>
      <c r="D226" s="972" t="s">
        <v>250</v>
      </c>
      <c r="E226" s="971" t="s">
        <v>1584</v>
      </c>
    </row>
    <row r="227" spans="1:5" ht="47.25">
      <c r="A227" s="968">
        <v>150203</v>
      </c>
      <c r="B227" s="970" t="s">
        <v>1432</v>
      </c>
      <c r="C227" s="971" t="s">
        <v>251</v>
      </c>
      <c r="D227" s="972" t="s">
        <v>1432</v>
      </c>
      <c r="E227" s="971" t="s">
        <v>1584</v>
      </c>
    </row>
    <row r="228" spans="1:5" ht="31.5">
      <c r="A228" s="968">
        <v>150202</v>
      </c>
      <c r="B228" s="970" t="s">
        <v>1514</v>
      </c>
      <c r="C228" s="969" t="s">
        <v>252</v>
      </c>
      <c r="D228" s="970" t="s">
        <v>1514</v>
      </c>
      <c r="E228" s="969" t="s">
        <v>135</v>
      </c>
    </row>
    <row r="229" spans="1:5" ht="31.5">
      <c r="A229" s="968">
        <v>170000</v>
      </c>
      <c r="B229" s="970" t="s">
        <v>253</v>
      </c>
      <c r="C229" s="969" t="s">
        <v>254</v>
      </c>
      <c r="D229" s="970" t="s">
        <v>253</v>
      </c>
      <c r="E229" s="969"/>
    </row>
    <row r="230" spans="1:5" ht="31.5">
      <c r="A230" s="968">
        <v>170101</v>
      </c>
      <c r="B230" s="970" t="s">
        <v>255</v>
      </c>
      <c r="C230" s="969" t="s">
        <v>256</v>
      </c>
      <c r="D230" s="970" t="s">
        <v>255</v>
      </c>
      <c r="E230" s="969" t="s">
        <v>257</v>
      </c>
    </row>
    <row r="231" spans="1:5" ht="31.5">
      <c r="A231" s="968">
        <v>170202</v>
      </c>
      <c r="B231" s="970" t="s">
        <v>258</v>
      </c>
      <c r="C231" s="969" t="s">
        <v>259</v>
      </c>
      <c r="D231" s="970" t="s">
        <v>258</v>
      </c>
      <c r="E231" s="969" t="s">
        <v>260</v>
      </c>
    </row>
    <row r="232" spans="1:5" ht="31.5">
      <c r="A232" s="968"/>
      <c r="B232" s="970"/>
      <c r="C232" s="969" t="s">
        <v>261</v>
      </c>
      <c r="D232" s="970" t="s">
        <v>262</v>
      </c>
      <c r="E232" s="969">
        <v>0</v>
      </c>
    </row>
    <row r="233" spans="1:5" ht="15.75">
      <c r="A233" s="968">
        <v>170303</v>
      </c>
      <c r="B233" s="970" t="s">
        <v>1521</v>
      </c>
      <c r="C233" s="971" t="s">
        <v>1522</v>
      </c>
      <c r="D233" s="972" t="s">
        <v>1521</v>
      </c>
      <c r="E233" s="971" t="s">
        <v>241</v>
      </c>
    </row>
    <row r="234" spans="1:5" ht="31.5">
      <c r="A234" s="968">
        <v>170601</v>
      </c>
      <c r="B234" s="970" t="s">
        <v>1523</v>
      </c>
      <c r="C234" s="971" t="s">
        <v>1524</v>
      </c>
      <c r="D234" s="972" t="s">
        <v>1523</v>
      </c>
      <c r="E234" s="971" t="s">
        <v>241</v>
      </c>
    </row>
    <row r="235" spans="1:5" ht="15.75">
      <c r="A235" s="968">
        <v>170603</v>
      </c>
      <c r="B235" s="970" t="s">
        <v>1525</v>
      </c>
      <c r="C235" s="969">
        <v>6640</v>
      </c>
      <c r="D235" s="970" t="s">
        <v>1525</v>
      </c>
      <c r="E235" s="969" t="s">
        <v>1526</v>
      </c>
    </row>
    <row r="236" spans="1:5" ht="47.25">
      <c r="A236" s="968">
        <v>170703</v>
      </c>
      <c r="B236" s="970" t="s">
        <v>1527</v>
      </c>
      <c r="C236" s="969" t="s">
        <v>1528</v>
      </c>
      <c r="D236" s="970" t="s">
        <v>1421</v>
      </c>
      <c r="E236" s="969" t="s">
        <v>674</v>
      </c>
    </row>
    <row r="237" spans="1:5" ht="15.75">
      <c r="A237" s="968"/>
      <c r="B237" s="970"/>
      <c r="C237" s="969" t="s">
        <v>1529</v>
      </c>
      <c r="D237" s="970" t="s">
        <v>1530</v>
      </c>
      <c r="E237" s="969">
        <v>0</v>
      </c>
    </row>
    <row r="238" spans="1:5" ht="15.75">
      <c r="A238" s="968">
        <v>170800</v>
      </c>
      <c r="B238" s="970" t="s">
        <v>1531</v>
      </c>
      <c r="C238" s="971" t="s">
        <v>1532</v>
      </c>
      <c r="D238" s="972" t="s">
        <v>1533</v>
      </c>
      <c r="E238" s="971" t="s">
        <v>1534</v>
      </c>
    </row>
    <row r="239" spans="1:5" ht="15.75">
      <c r="A239" s="968">
        <v>170901</v>
      </c>
      <c r="B239" s="970" t="s">
        <v>1535</v>
      </c>
      <c r="C239" s="971" t="s">
        <v>1536</v>
      </c>
      <c r="D239" s="972" t="s">
        <v>1535</v>
      </c>
      <c r="E239" s="971" t="s">
        <v>1534</v>
      </c>
    </row>
    <row r="240" spans="1:5" ht="236.25">
      <c r="A240" s="968">
        <v>170704</v>
      </c>
      <c r="B240" s="973" t="s">
        <v>1537</v>
      </c>
      <c r="C240" s="969" t="s">
        <v>1538</v>
      </c>
      <c r="D240" s="973" t="s">
        <v>1537</v>
      </c>
      <c r="E240" s="969" t="s">
        <v>674</v>
      </c>
    </row>
    <row r="241" spans="1:5" ht="31.5">
      <c r="A241" s="968">
        <v>171000</v>
      </c>
      <c r="B241" s="970" t="s">
        <v>1539</v>
      </c>
      <c r="C241" s="969" t="s">
        <v>1540</v>
      </c>
      <c r="D241" s="970" t="s">
        <v>1539</v>
      </c>
      <c r="E241" s="969" t="s">
        <v>1534</v>
      </c>
    </row>
    <row r="242" spans="1:5" ht="15.75">
      <c r="A242" s="968">
        <v>170103</v>
      </c>
      <c r="B242" s="970" t="s">
        <v>1541</v>
      </c>
      <c r="C242" s="969" t="s">
        <v>1542</v>
      </c>
      <c r="D242" s="970" t="s">
        <v>1541</v>
      </c>
      <c r="E242" s="969" t="s">
        <v>257</v>
      </c>
    </row>
    <row r="243" spans="1:5" ht="31.5">
      <c r="A243" s="968">
        <v>60000</v>
      </c>
      <c r="B243" s="970" t="s">
        <v>1543</v>
      </c>
      <c r="C243" s="969" t="s">
        <v>1544</v>
      </c>
      <c r="D243" s="970" t="s">
        <v>1543</v>
      </c>
      <c r="E243" s="969"/>
    </row>
    <row r="244" spans="1:5" ht="15.75">
      <c r="A244" s="968">
        <v>60702</v>
      </c>
      <c r="B244" s="970" t="s">
        <v>1545</v>
      </c>
      <c r="C244" s="969" t="s">
        <v>1546</v>
      </c>
      <c r="D244" s="970" t="s">
        <v>1545</v>
      </c>
      <c r="E244" s="969" t="s">
        <v>141</v>
      </c>
    </row>
    <row r="245" spans="1:5" ht="31.5">
      <c r="A245" s="968">
        <v>61002</v>
      </c>
      <c r="B245" s="970" t="s">
        <v>1547</v>
      </c>
      <c r="C245" s="969" t="s">
        <v>1548</v>
      </c>
      <c r="D245" s="970" t="s">
        <v>1547</v>
      </c>
      <c r="E245" s="969" t="s">
        <v>674</v>
      </c>
    </row>
    <row r="246" spans="1:5" ht="15.75">
      <c r="A246" s="968">
        <v>60107</v>
      </c>
      <c r="B246" s="970" t="s">
        <v>1549</v>
      </c>
      <c r="C246" s="969" t="s">
        <v>1550</v>
      </c>
      <c r="D246" s="970" t="s">
        <v>1549</v>
      </c>
      <c r="E246" s="969" t="s">
        <v>1551</v>
      </c>
    </row>
    <row r="247" spans="1:5" ht="31.5">
      <c r="A247" s="968">
        <v>60103</v>
      </c>
      <c r="B247" s="970" t="s">
        <v>1552</v>
      </c>
      <c r="C247" s="969" t="s">
        <v>1553</v>
      </c>
      <c r="D247" s="970" t="s">
        <v>1552</v>
      </c>
      <c r="E247" s="969" t="s">
        <v>1551</v>
      </c>
    </row>
    <row r="248" spans="1:5" ht="31.5">
      <c r="A248" s="968">
        <v>60106</v>
      </c>
      <c r="B248" s="970" t="s">
        <v>1554</v>
      </c>
      <c r="C248" s="969" t="s">
        <v>1555</v>
      </c>
      <c r="D248" s="970" t="s">
        <v>1554</v>
      </c>
      <c r="E248" s="969" t="s">
        <v>1551</v>
      </c>
    </row>
    <row r="249" spans="1:5" ht="15.75">
      <c r="A249" s="968">
        <v>61003</v>
      </c>
      <c r="B249" s="970" t="s">
        <v>1556</v>
      </c>
      <c r="C249" s="969" t="s">
        <v>1557</v>
      </c>
      <c r="D249" s="970" t="s">
        <v>1556</v>
      </c>
      <c r="E249" s="969" t="s">
        <v>1551</v>
      </c>
    </row>
    <row r="250" spans="1:5" ht="15.75">
      <c r="A250" s="968">
        <v>61007</v>
      </c>
      <c r="B250" s="970" t="s">
        <v>1558</v>
      </c>
      <c r="C250" s="969" t="s">
        <v>1559</v>
      </c>
      <c r="D250" s="970" t="s">
        <v>1558</v>
      </c>
      <c r="E250" s="969" t="s">
        <v>144</v>
      </c>
    </row>
    <row r="251" spans="1:5" ht="15.75">
      <c r="A251" s="968">
        <v>120000</v>
      </c>
      <c r="B251" s="970" t="s">
        <v>1560</v>
      </c>
      <c r="C251" s="969" t="s">
        <v>1561</v>
      </c>
      <c r="D251" s="970" t="s">
        <v>1560</v>
      </c>
      <c r="E251" s="969"/>
    </row>
    <row r="252" spans="1:5" ht="15.75">
      <c r="A252" s="968"/>
      <c r="B252" s="970"/>
      <c r="C252" s="969" t="s">
        <v>1562</v>
      </c>
      <c r="D252" s="970" t="s">
        <v>1307</v>
      </c>
      <c r="E252" s="969">
        <v>0</v>
      </c>
    </row>
    <row r="253" spans="1:5" ht="31.5">
      <c r="A253" s="968">
        <v>120100</v>
      </c>
      <c r="B253" s="970" t="s">
        <v>1563</v>
      </c>
      <c r="C253" s="971" t="s">
        <v>1564</v>
      </c>
      <c r="D253" s="972" t="s">
        <v>1565</v>
      </c>
      <c r="E253" s="971" t="s">
        <v>1151</v>
      </c>
    </row>
    <row r="254" spans="1:5" ht="31.5">
      <c r="A254" s="968">
        <v>120201</v>
      </c>
      <c r="B254" s="970" t="s">
        <v>1566</v>
      </c>
      <c r="C254" s="971" t="s">
        <v>1567</v>
      </c>
      <c r="D254" s="972" t="s">
        <v>1007</v>
      </c>
      <c r="E254" s="971" t="s">
        <v>1151</v>
      </c>
    </row>
    <row r="255" spans="1:5" ht="15.75">
      <c r="A255" s="968">
        <v>120300</v>
      </c>
      <c r="B255" s="970" t="s">
        <v>665</v>
      </c>
      <c r="C255" s="971" t="s">
        <v>1568</v>
      </c>
      <c r="D255" s="972" t="s">
        <v>1384</v>
      </c>
      <c r="E255" s="971" t="s">
        <v>1151</v>
      </c>
    </row>
    <row r="256" spans="1:5" ht="63">
      <c r="A256" s="968">
        <v>120400</v>
      </c>
      <c r="B256" s="970" t="s">
        <v>1569</v>
      </c>
      <c r="C256" s="971" t="s">
        <v>1570</v>
      </c>
      <c r="D256" s="972" t="s">
        <v>288</v>
      </c>
      <c r="E256" s="971" t="s">
        <v>1151</v>
      </c>
    </row>
    <row r="257" spans="1:5" ht="31.5">
      <c r="A257" s="968">
        <v>160000</v>
      </c>
      <c r="B257" s="970" t="s">
        <v>289</v>
      </c>
      <c r="C257" s="969" t="s">
        <v>290</v>
      </c>
      <c r="D257" s="970" t="s">
        <v>289</v>
      </c>
      <c r="E257" s="969"/>
    </row>
    <row r="258" spans="1:5" ht="15.75">
      <c r="A258" s="968">
        <v>160101</v>
      </c>
      <c r="B258" s="970" t="s">
        <v>291</v>
      </c>
      <c r="C258" s="969" t="s">
        <v>292</v>
      </c>
      <c r="D258" s="970" t="s">
        <v>293</v>
      </c>
      <c r="E258" s="969" t="s">
        <v>1639</v>
      </c>
    </row>
    <row r="259" spans="1:5" ht="31.5">
      <c r="A259" s="968">
        <v>160600</v>
      </c>
      <c r="B259" s="970" t="s">
        <v>294</v>
      </c>
      <c r="C259" s="969" t="s">
        <v>295</v>
      </c>
      <c r="D259" s="970" t="s">
        <v>296</v>
      </c>
      <c r="E259" s="969" t="s">
        <v>297</v>
      </c>
    </row>
    <row r="260" spans="1:5" ht="47.25">
      <c r="A260" s="968">
        <v>160903</v>
      </c>
      <c r="B260" s="970" t="s">
        <v>1511</v>
      </c>
      <c r="C260" s="969" t="s">
        <v>298</v>
      </c>
      <c r="D260" s="970" t="s">
        <v>1511</v>
      </c>
      <c r="E260" s="969" t="s">
        <v>1639</v>
      </c>
    </row>
    <row r="261" spans="1:5" ht="63">
      <c r="A261" s="968">
        <v>160904</v>
      </c>
      <c r="B261" s="970" t="s">
        <v>299</v>
      </c>
      <c r="C261" s="969" t="s">
        <v>300</v>
      </c>
      <c r="D261" s="970" t="s">
        <v>299</v>
      </c>
      <c r="E261" s="969" t="s">
        <v>1639</v>
      </c>
    </row>
    <row r="262" spans="1:5" ht="31.5">
      <c r="A262" s="968">
        <v>180000</v>
      </c>
      <c r="B262" s="970" t="s">
        <v>301</v>
      </c>
      <c r="C262" s="969" t="s">
        <v>661</v>
      </c>
      <c r="D262" s="970" t="s">
        <v>301</v>
      </c>
      <c r="E262" s="969"/>
    </row>
    <row r="263" spans="1:5" ht="15.75">
      <c r="A263" s="968">
        <v>180107</v>
      </c>
      <c r="B263" s="970" t="s">
        <v>1341</v>
      </c>
      <c r="C263" s="969" t="s">
        <v>302</v>
      </c>
      <c r="D263" s="970" t="s">
        <v>303</v>
      </c>
      <c r="E263" s="969" t="s">
        <v>673</v>
      </c>
    </row>
    <row r="264" spans="1:5" ht="31.5">
      <c r="A264" s="968">
        <v>180109</v>
      </c>
      <c r="B264" s="970" t="s">
        <v>304</v>
      </c>
      <c r="C264" s="969" t="s">
        <v>305</v>
      </c>
      <c r="D264" s="970" t="s">
        <v>304</v>
      </c>
      <c r="E264" s="969" t="s">
        <v>1005</v>
      </c>
    </row>
    <row r="265" spans="1:5" ht="31.5">
      <c r="A265" s="968">
        <v>180401</v>
      </c>
      <c r="B265" s="970" t="s">
        <v>306</v>
      </c>
      <c r="C265" s="969" t="s">
        <v>307</v>
      </c>
      <c r="D265" s="970" t="s">
        <v>306</v>
      </c>
      <c r="E265" s="969" t="s">
        <v>659</v>
      </c>
    </row>
    <row r="266" spans="1:5" ht="78.75">
      <c r="A266" s="968">
        <v>180403</v>
      </c>
      <c r="B266" s="970" t="s">
        <v>308</v>
      </c>
      <c r="C266" s="969" t="s">
        <v>309</v>
      </c>
      <c r="D266" s="970" t="s">
        <v>308</v>
      </c>
      <c r="E266" s="969" t="s">
        <v>1492</v>
      </c>
    </row>
    <row r="267" spans="1:5" ht="31.5">
      <c r="A267" s="968">
        <v>180404</v>
      </c>
      <c r="B267" s="970" t="s">
        <v>1345</v>
      </c>
      <c r="C267" s="969">
        <v>7450</v>
      </c>
      <c r="D267" s="970" t="s">
        <v>310</v>
      </c>
      <c r="E267" s="969" t="s">
        <v>644</v>
      </c>
    </row>
    <row r="268" spans="1:5" ht="47.25">
      <c r="A268" s="968">
        <v>180405</v>
      </c>
      <c r="B268" s="970" t="s">
        <v>311</v>
      </c>
      <c r="C268" s="969" t="s">
        <v>312</v>
      </c>
      <c r="D268" s="970" t="s">
        <v>311</v>
      </c>
      <c r="E268" s="969" t="s">
        <v>644</v>
      </c>
    </row>
    <row r="269" spans="1:5" ht="63">
      <c r="A269" s="968">
        <v>180409</v>
      </c>
      <c r="B269" s="970" t="s">
        <v>313</v>
      </c>
      <c r="C269" s="969" t="s">
        <v>662</v>
      </c>
      <c r="D269" s="970" t="s">
        <v>161</v>
      </c>
      <c r="E269" s="969" t="s">
        <v>1005</v>
      </c>
    </row>
    <row r="270" spans="1:5" ht="63">
      <c r="A270" s="968">
        <v>180411</v>
      </c>
      <c r="B270" s="970" t="s">
        <v>314</v>
      </c>
      <c r="C270" s="969" t="s">
        <v>315</v>
      </c>
      <c r="D270" s="970" t="s">
        <v>314</v>
      </c>
      <c r="E270" s="969" t="s">
        <v>1005</v>
      </c>
    </row>
    <row r="271" spans="1:5" ht="110.25">
      <c r="A271" s="968">
        <v>180412</v>
      </c>
      <c r="B271" s="970" t="s">
        <v>316</v>
      </c>
      <c r="C271" s="969" t="s">
        <v>317</v>
      </c>
      <c r="D271" s="970" t="s">
        <v>316</v>
      </c>
      <c r="E271" s="969" t="s">
        <v>1005</v>
      </c>
    </row>
    <row r="272" spans="1:5" ht="31.5">
      <c r="A272" s="968">
        <v>180410</v>
      </c>
      <c r="B272" s="970" t="s">
        <v>318</v>
      </c>
      <c r="C272" s="969" t="s">
        <v>319</v>
      </c>
      <c r="D272" s="970" t="s">
        <v>318</v>
      </c>
      <c r="E272" s="969" t="s">
        <v>644</v>
      </c>
    </row>
    <row r="273" spans="1:5" ht="31.5">
      <c r="A273" s="968">
        <v>200000</v>
      </c>
      <c r="B273" s="970" t="s">
        <v>320</v>
      </c>
      <c r="C273" s="969" t="s">
        <v>321</v>
      </c>
      <c r="D273" s="970" t="s">
        <v>320</v>
      </c>
      <c r="E273" s="969"/>
    </row>
    <row r="274" spans="1:5" ht="31.5">
      <c r="A274" s="968"/>
      <c r="B274" s="970"/>
      <c r="C274" s="969" t="s">
        <v>322</v>
      </c>
      <c r="D274" s="970" t="s">
        <v>1630</v>
      </c>
      <c r="E274" s="969">
        <v>0</v>
      </c>
    </row>
    <row r="275" spans="1:5" ht="31.5">
      <c r="A275" s="968">
        <v>200100</v>
      </c>
      <c r="B275" s="970" t="s">
        <v>323</v>
      </c>
      <c r="C275" s="971" t="s">
        <v>324</v>
      </c>
      <c r="D275" s="972" t="s">
        <v>323</v>
      </c>
      <c r="E275" s="971" t="s">
        <v>136</v>
      </c>
    </row>
    <row r="276" spans="1:5" ht="15.75">
      <c r="A276" s="968">
        <v>200200</v>
      </c>
      <c r="B276" s="970" t="s">
        <v>1090</v>
      </c>
      <c r="C276" s="971" t="s">
        <v>325</v>
      </c>
      <c r="D276" s="972" t="s">
        <v>1090</v>
      </c>
      <c r="E276" s="971" t="s">
        <v>136</v>
      </c>
    </row>
    <row r="277" spans="1:5" ht="31.5">
      <c r="A277" s="968">
        <v>200400</v>
      </c>
      <c r="B277" s="970" t="s">
        <v>326</v>
      </c>
      <c r="C277" s="971" t="s">
        <v>327</v>
      </c>
      <c r="D277" s="972" t="s">
        <v>326</v>
      </c>
      <c r="E277" s="971" t="s">
        <v>136</v>
      </c>
    </row>
    <row r="278" spans="1:5" ht="31.5">
      <c r="A278" s="968">
        <v>200300</v>
      </c>
      <c r="B278" s="970" t="s">
        <v>328</v>
      </c>
      <c r="C278" s="969" t="s">
        <v>329</v>
      </c>
      <c r="D278" s="970" t="s">
        <v>328</v>
      </c>
      <c r="E278" s="969" t="s">
        <v>136</v>
      </c>
    </row>
    <row r="279" spans="1:5" ht="15.75">
      <c r="A279" s="968">
        <v>200600</v>
      </c>
      <c r="B279" s="970" t="s">
        <v>139</v>
      </c>
      <c r="C279" s="969" t="s">
        <v>330</v>
      </c>
      <c r="D279" s="970" t="s">
        <v>139</v>
      </c>
      <c r="E279" s="969" t="s">
        <v>138</v>
      </c>
    </row>
    <row r="280" spans="1:5" ht="15.75">
      <c r="A280" s="968">
        <v>200700</v>
      </c>
      <c r="B280" s="970" t="s">
        <v>331</v>
      </c>
      <c r="C280" s="969" t="s">
        <v>332</v>
      </c>
      <c r="D280" s="970" t="s">
        <v>331</v>
      </c>
      <c r="E280" s="969" t="s">
        <v>140</v>
      </c>
    </row>
    <row r="281" spans="1:5" ht="31.5">
      <c r="A281" s="968">
        <v>210000</v>
      </c>
      <c r="B281" s="970" t="s">
        <v>333</v>
      </c>
      <c r="C281" s="969" t="s">
        <v>334</v>
      </c>
      <c r="D281" s="970" t="s">
        <v>333</v>
      </c>
      <c r="E281" s="969"/>
    </row>
    <row r="282" spans="1:5" ht="47.25">
      <c r="A282" s="968">
        <v>210105</v>
      </c>
      <c r="B282" s="970" t="s">
        <v>335</v>
      </c>
      <c r="C282" s="969" t="s">
        <v>336</v>
      </c>
      <c r="D282" s="970" t="s">
        <v>335</v>
      </c>
      <c r="E282" s="969" t="s">
        <v>141</v>
      </c>
    </row>
    <row r="283" spans="1:5" ht="47.25">
      <c r="A283" s="968">
        <v>210106</v>
      </c>
      <c r="B283" s="970" t="s">
        <v>337</v>
      </c>
      <c r="C283" s="969">
        <v>7820</v>
      </c>
      <c r="D283" s="970" t="s">
        <v>337</v>
      </c>
      <c r="E283" s="969" t="s">
        <v>142</v>
      </c>
    </row>
    <row r="284" spans="1:5" ht="31.5">
      <c r="A284" s="968">
        <v>210107</v>
      </c>
      <c r="B284" s="970" t="s">
        <v>145</v>
      </c>
      <c r="C284" s="969" t="s">
        <v>338</v>
      </c>
      <c r="D284" s="970" t="s">
        <v>145</v>
      </c>
      <c r="E284" s="969" t="s">
        <v>144</v>
      </c>
    </row>
    <row r="285" spans="1:5" ht="15.75">
      <c r="A285" s="968">
        <v>210110</v>
      </c>
      <c r="B285" s="970" t="s">
        <v>339</v>
      </c>
      <c r="C285" s="969" t="s">
        <v>340</v>
      </c>
      <c r="D285" s="970" t="s">
        <v>341</v>
      </c>
      <c r="E285" s="969" t="s">
        <v>141</v>
      </c>
    </row>
    <row r="286" spans="1:5" ht="31.5">
      <c r="A286" s="968">
        <v>210120</v>
      </c>
      <c r="B286" s="970" t="s">
        <v>342</v>
      </c>
      <c r="C286" s="969" t="s">
        <v>343</v>
      </c>
      <c r="D286" s="970" t="s">
        <v>342</v>
      </c>
      <c r="E286" s="969" t="s">
        <v>141</v>
      </c>
    </row>
    <row r="287" spans="1:5" ht="15.75">
      <c r="A287" s="968">
        <v>250000</v>
      </c>
      <c r="B287" s="970" t="s">
        <v>344</v>
      </c>
      <c r="C287" s="969" t="s">
        <v>664</v>
      </c>
      <c r="D287" s="970" t="s">
        <v>344</v>
      </c>
      <c r="E287" s="969"/>
    </row>
    <row r="288" spans="1:5" ht="15.75">
      <c r="A288" s="968">
        <v>250102</v>
      </c>
      <c r="B288" s="970" t="s">
        <v>1495</v>
      </c>
      <c r="C288" s="969" t="s">
        <v>345</v>
      </c>
      <c r="D288" s="970" t="s">
        <v>1495</v>
      </c>
      <c r="E288" s="969" t="s">
        <v>1492</v>
      </c>
    </row>
    <row r="289" spans="1:5" ht="15.75">
      <c r="A289" s="968"/>
      <c r="B289" s="970"/>
      <c r="C289" s="969" t="s">
        <v>346</v>
      </c>
      <c r="D289" s="970" t="s">
        <v>347</v>
      </c>
      <c r="E289" s="969">
        <v>0</v>
      </c>
    </row>
    <row r="290" spans="1:5" ht="15.75">
      <c r="A290" s="968">
        <v>250203</v>
      </c>
      <c r="B290" s="970" t="s">
        <v>348</v>
      </c>
      <c r="C290" s="971" t="s">
        <v>663</v>
      </c>
      <c r="D290" s="972" t="s">
        <v>348</v>
      </c>
      <c r="E290" s="971" t="s">
        <v>1329</v>
      </c>
    </row>
    <row r="291" spans="1:5" ht="15.75">
      <c r="A291" s="968">
        <v>250205</v>
      </c>
      <c r="B291" s="970" t="s">
        <v>349</v>
      </c>
      <c r="C291" s="971" t="s">
        <v>350</v>
      </c>
      <c r="D291" s="972" t="s">
        <v>349</v>
      </c>
      <c r="E291" s="971" t="s">
        <v>1329</v>
      </c>
    </row>
    <row r="292" spans="1:5" ht="31.5">
      <c r="A292" s="968">
        <v>250207</v>
      </c>
      <c r="B292" s="970" t="s">
        <v>351</v>
      </c>
      <c r="C292" s="969" t="s">
        <v>352</v>
      </c>
      <c r="D292" s="970" t="s">
        <v>351</v>
      </c>
      <c r="E292" s="969" t="s">
        <v>1329</v>
      </c>
    </row>
    <row r="293" spans="1:5" ht="78.75">
      <c r="A293" s="968">
        <v>250402</v>
      </c>
      <c r="B293" s="970" t="s">
        <v>353</v>
      </c>
      <c r="C293" s="969" t="s">
        <v>354</v>
      </c>
      <c r="D293" s="970" t="s">
        <v>353</v>
      </c>
      <c r="E293" s="969">
        <v>1070</v>
      </c>
    </row>
    <row r="294" spans="1:5" ht="31.5">
      <c r="A294" s="968">
        <v>250403</v>
      </c>
      <c r="B294" s="970" t="s">
        <v>355</v>
      </c>
      <c r="C294" s="969">
        <v>8050</v>
      </c>
      <c r="D294" s="970" t="s">
        <v>355</v>
      </c>
      <c r="E294" s="969" t="s">
        <v>1492</v>
      </c>
    </row>
    <row r="295" spans="1:5" ht="31.5">
      <c r="A295" s="968">
        <v>250405</v>
      </c>
      <c r="B295" s="970" t="s">
        <v>356</v>
      </c>
      <c r="C295" s="969" t="s">
        <v>357</v>
      </c>
      <c r="D295" s="970" t="s">
        <v>356</v>
      </c>
      <c r="E295" s="969" t="s">
        <v>358</v>
      </c>
    </row>
    <row r="296" spans="1:5" ht="78.75">
      <c r="A296" s="968">
        <v>250500</v>
      </c>
      <c r="B296" s="970" t="s">
        <v>359</v>
      </c>
      <c r="C296" s="969" t="s">
        <v>360</v>
      </c>
      <c r="D296" s="970" t="s">
        <v>359</v>
      </c>
      <c r="E296" s="969" t="s">
        <v>1005</v>
      </c>
    </row>
    <row r="297" spans="1:5" ht="31.5">
      <c r="A297" s="968"/>
      <c r="B297" s="970"/>
      <c r="C297" s="969" t="s">
        <v>361</v>
      </c>
      <c r="D297" s="970" t="s">
        <v>362</v>
      </c>
      <c r="E297" s="969">
        <v>0</v>
      </c>
    </row>
    <row r="298" spans="1:5" ht="31.5">
      <c r="A298" s="968">
        <v>250901</v>
      </c>
      <c r="B298" s="970" t="s">
        <v>363</v>
      </c>
      <c r="C298" s="971" t="s">
        <v>364</v>
      </c>
      <c r="D298" s="972" t="s">
        <v>363</v>
      </c>
      <c r="E298" s="971" t="s">
        <v>1005</v>
      </c>
    </row>
    <row r="299" spans="1:5" ht="47.25">
      <c r="A299" s="968">
        <v>250902</v>
      </c>
      <c r="B299" s="970" t="s">
        <v>365</v>
      </c>
      <c r="C299" s="971" t="s">
        <v>366</v>
      </c>
      <c r="D299" s="972" t="s">
        <v>365</v>
      </c>
      <c r="E299" s="971" t="s">
        <v>1005</v>
      </c>
    </row>
    <row r="300" spans="1:5" ht="31.5">
      <c r="A300" s="968"/>
      <c r="B300" s="970"/>
      <c r="C300" s="969" t="s">
        <v>367</v>
      </c>
      <c r="D300" s="970" t="s">
        <v>368</v>
      </c>
      <c r="E300" s="969">
        <v>0</v>
      </c>
    </row>
    <row r="301" spans="1:5" ht="31.5">
      <c r="A301" s="968">
        <v>250903</v>
      </c>
      <c r="B301" s="970" t="s">
        <v>369</v>
      </c>
      <c r="C301" s="971" t="s">
        <v>370</v>
      </c>
      <c r="D301" s="972" t="s">
        <v>369</v>
      </c>
      <c r="E301" s="971" t="s">
        <v>1005</v>
      </c>
    </row>
    <row r="302" spans="1:5" ht="15.75">
      <c r="A302" s="968">
        <v>250904</v>
      </c>
      <c r="B302" s="970" t="s">
        <v>371</v>
      </c>
      <c r="C302" s="971" t="s">
        <v>372</v>
      </c>
      <c r="D302" s="972" t="s">
        <v>371</v>
      </c>
      <c r="E302" s="971" t="s">
        <v>1005</v>
      </c>
    </row>
    <row r="303" spans="1:5" ht="47.25">
      <c r="A303" s="968"/>
      <c r="B303" s="970"/>
      <c r="C303" s="969" t="s">
        <v>373</v>
      </c>
      <c r="D303" s="970" t="s">
        <v>374</v>
      </c>
      <c r="E303" s="969">
        <v>0</v>
      </c>
    </row>
    <row r="304" spans="1:5" ht="78.75">
      <c r="A304" s="968">
        <v>250905</v>
      </c>
      <c r="B304" s="970" t="s">
        <v>375</v>
      </c>
      <c r="C304" s="971" t="s">
        <v>376</v>
      </c>
      <c r="D304" s="972" t="s">
        <v>375</v>
      </c>
      <c r="E304" s="971">
        <v>1060</v>
      </c>
    </row>
    <row r="305" spans="1:5" ht="78.75">
      <c r="A305" s="968">
        <v>250907</v>
      </c>
      <c r="B305" s="970" t="s">
        <v>377</v>
      </c>
      <c r="C305" s="971" t="s">
        <v>378</v>
      </c>
      <c r="D305" s="972" t="s">
        <v>377</v>
      </c>
      <c r="E305" s="971">
        <v>1060</v>
      </c>
    </row>
    <row r="306" spans="1:5" ht="47.25">
      <c r="A306" s="968">
        <v>250908</v>
      </c>
      <c r="B306" s="970" t="s">
        <v>379</v>
      </c>
      <c r="C306" s="971" t="s">
        <v>380</v>
      </c>
      <c r="D306" s="972" t="s">
        <v>379</v>
      </c>
      <c r="E306" s="971">
        <v>1060</v>
      </c>
    </row>
    <row r="307" spans="1:5" ht="47.25">
      <c r="A307" s="968">
        <v>250909</v>
      </c>
      <c r="B307" s="970" t="s">
        <v>1483</v>
      </c>
      <c r="C307" s="971" t="s">
        <v>381</v>
      </c>
      <c r="D307" s="972" t="s">
        <v>1483</v>
      </c>
      <c r="E307" s="971">
        <v>1060</v>
      </c>
    </row>
    <row r="308" spans="1:5" ht="31.5">
      <c r="A308" s="968">
        <v>250910</v>
      </c>
      <c r="B308" s="970" t="s">
        <v>382</v>
      </c>
      <c r="C308" s="971" t="s">
        <v>383</v>
      </c>
      <c r="D308" s="972" t="s">
        <v>382</v>
      </c>
      <c r="E308" s="971">
        <v>1060</v>
      </c>
    </row>
    <row r="309" spans="1:5" ht="31.5">
      <c r="A309" s="968">
        <v>250911</v>
      </c>
      <c r="B309" s="970" t="s">
        <v>1336</v>
      </c>
      <c r="C309" s="971" t="s">
        <v>384</v>
      </c>
      <c r="D309" s="972" t="s">
        <v>1336</v>
      </c>
      <c r="E309" s="971">
        <v>1060</v>
      </c>
    </row>
    <row r="310" spans="1:5" ht="31.5">
      <c r="A310" s="968">
        <v>250912</v>
      </c>
      <c r="B310" s="970" t="s">
        <v>1021</v>
      </c>
      <c r="C310" s="971" t="s">
        <v>385</v>
      </c>
      <c r="D310" s="972" t="s">
        <v>1021</v>
      </c>
      <c r="E310" s="971">
        <v>1060</v>
      </c>
    </row>
    <row r="311" spans="1:5" ht="63">
      <c r="A311" s="968">
        <v>250913</v>
      </c>
      <c r="B311" s="970" t="s">
        <v>264</v>
      </c>
      <c r="C311" s="971" t="s">
        <v>386</v>
      </c>
      <c r="D311" s="972" t="s">
        <v>264</v>
      </c>
      <c r="E311" s="971">
        <v>1060</v>
      </c>
    </row>
    <row r="312" spans="1:5" ht="63">
      <c r="A312" s="968">
        <v>250914</v>
      </c>
      <c r="B312" s="970" t="s">
        <v>387</v>
      </c>
      <c r="C312" s="971" t="s">
        <v>388</v>
      </c>
      <c r="D312" s="972" t="s">
        <v>387</v>
      </c>
      <c r="E312" s="971">
        <v>1060</v>
      </c>
    </row>
    <row r="313" spans="1:5" ht="141.75">
      <c r="A313" s="968">
        <v>250915</v>
      </c>
      <c r="B313" s="970" t="s">
        <v>389</v>
      </c>
      <c r="C313" s="969" t="s">
        <v>390</v>
      </c>
      <c r="D313" s="970" t="s">
        <v>389</v>
      </c>
      <c r="E313" s="969">
        <v>1090</v>
      </c>
    </row>
    <row r="314" spans="1:5" ht="15.75">
      <c r="A314" s="968">
        <v>250301</v>
      </c>
      <c r="B314" s="970" t="s">
        <v>391</v>
      </c>
      <c r="C314" s="969" t="s">
        <v>392</v>
      </c>
      <c r="D314" s="970" t="s">
        <v>391</v>
      </c>
      <c r="E314" s="969" t="s">
        <v>610</v>
      </c>
    </row>
    <row r="315" spans="1:5" ht="94.5">
      <c r="A315" s="968">
        <v>250302</v>
      </c>
      <c r="B315" s="970" t="s">
        <v>393</v>
      </c>
      <c r="C315" s="969" t="s">
        <v>394</v>
      </c>
      <c r="D315" s="970" t="s">
        <v>393</v>
      </c>
      <c r="E315" s="969" t="s">
        <v>610</v>
      </c>
    </row>
    <row r="316" spans="1:5" ht="47.25">
      <c r="A316" s="968">
        <v>250303</v>
      </c>
      <c r="B316" s="970" t="s">
        <v>395</v>
      </c>
      <c r="C316" s="969" t="s">
        <v>396</v>
      </c>
      <c r="D316" s="970" t="s">
        <v>395</v>
      </c>
      <c r="E316" s="969" t="s">
        <v>610</v>
      </c>
    </row>
    <row r="317" spans="1:5" ht="94.5">
      <c r="A317" s="968">
        <v>250304</v>
      </c>
      <c r="B317" s="970" t="s">
        <v>397</v>
      </c>
      <c r="C317" s="969" t="s">
        <v>398</v>
      </c>
      <c r="D317" s="970" t="s">
        <v>397</v>
      </c>
      <c r="E317" s="969" t="s">
        <v>610</v>
      </c>
    </row>
    <row r="318" spans="1:5" ht="110.25">
      <c r="A318" s="968">
        <v>250305</v>
      </c>
      <c r="B318" s="970" t="s">
        <v>399</v>
      </c>
      <c r="C318" s="969" t="s">
        <v>400</v>
      </c>
      <c r="D318" s="970" t="s">
        <v>401</v>
      </c>
      <c r="E318" s="969" t="s">
        <v>610</v>
      </c>
    </row>
    <row r="319" spans="1:5" ht="47.25">
      <c r="A319" s="968">
        <v>250307</v>
      </c>
      <c r="B319" s="970" t="s">
        <v>402</v>
      </c>
      <c r="C319" s="969" t="s">
        <v>403</v>
      </c>
      <c r="D319" s="970" t="s">
        <v>402</v>
      </c>
      <c r="E319" s="969" t="s">
        <v>610</v>
      </c>
    </row>
    <row r="320" spans="1:5" ht="47.25">
      <c r="A320" s="968">
        <v>250308</v>
      </c>
      <c r="B320" s="970" t="s">
        <v>404</v>
      </c>
      <c r="C320" s="969" t="s">
        <v>405</v>
      </c>
      <c r="D320" s="970" t="s">
        <v>404</v>
      </c>
      <c r="E320" s="969" t="s">
        <v>610</v>
      </c>
    </row>
    <row r="321" spans="1:5" ht="31.5">
      <c r="A321" s="968">
        <v>250309</v>
      </c>
      <c r="B321" s="970" t="s">
        <v>406</v>
      </c>
      <c r="C321" s="969" t="s">
        <v>407</v>
      </c>
      <c r="D321" s="970" t="s">
        <v>406</v>
      </c>
      <c r="E321" s="969" t="s">
        <v>610</v>
      </c>
    </row>
    <row r="322" spans="1:5" ht="94.5">
      <c r="A322" s="968">
        <v>250310</v>
      </c>
      <c r="B322" s="970" t="s">
        <v>408</v>
      </c>
      <c r="C322" s="969" t="s">
        <v>409</v>
      </c>
      <c r="D322" s="970" t="s">
        <v>408</v>
      </c>
      <c r="E322" s="969" t="s">
        <v>610</v>
      </c>
    </row>
    <row r="323" spans="1:5" ht="15.75">
      <c r="A323" s="968">
        <v>250313</v>
      </c>
      <c r="B323" s="970" t="s">
        <v>410</v>
      </c>
      <c r="C323" s="969" t="s">
        <v>411</v>
      </c>
      <c r="D323" s="970" t="s">
        <v>410</v>
      </c>
      <c r="E323" s="969" t="s">
        <v>610</v>
      </c>
    </row>
    <row r="324" spans="1:5" ht="78.75">
      <c r="A324" s="968">
        <v>250314</v>
      </c>
      <c r="B324" s="970" t="s">
        <v>412</v>
      </c>
      <c r="C324" s="969" t="s">
        <v>413</v>
      </c>
      <c r="D324" s="970" t="s">
        <v>412</v>
      </c>
      <c r="E324" s="969" t="s">
        <v>610</v>
      </c>
    </row>
    <row r="325" spans="1:5" ht="94.5">
      <c r="A325" s="968">
        <v>250318</v>
      </c>
      <c r="B325" s="970" t="s">
        <v>414</v>
      </c>
      <c r="C325" s="969" t="s">
        <v>415</v>
      </c>
      <c r="D325" s="970" t="s">
        <v>414</v>
      </c>
      <c r="E325" s="969" t="s">
        <v>610</v>
      </c>
    </row>
    <row r="326" spans="1:5" ht="47.25">
      <c r="A326" s="968">
        <v>250319</v>
      </c>
      <c r="B326" s="970" t="s">
        <v>416</v>
      </c>
      <c r="C326" s="969" t="s">
        <v>417</v>
      </c>
      <c r="D326" s="970" t="s">
        <v>416</v>
      </c>
      <c r="E326" s="969" t="s">
        <v>610</v>
      </c>
    </row>
    <row r="327" spans="1:5" ht="94.5">
      <c r="A327" s="968">
        <v>250322</v>
      </c>
      <c r="B327" s="970" t="s">
        <v>418</v>
      </c>
      <c r="C327" s="969" t="s">
        <v>419</v>
      </c>
      <c r="D327" s="970" t="s">
        <v>418</v>
      </c>
      <c r="E327" s="969" t="s">
        <v>610</v>
      </c>
    </row>
    <row r="328" spans="1:5" ht="110.25">
      <c r="A328" s="968">
        <v>250326</v>
      </c>
      <c r="B328" s="970" t="s">
        <v>420</v>
      </c>
      <c r="C328" s="969" t="s">
        <v>421</v>
      </c>
      <c r="D328" s="970" t="s">
        <v>420</v>
      </c>
      <c r="E328" s="969" t="s">
        <v>610</v>
      </c>
    </row>
    <row r="329" spans="1:5" ht="63">
      <c r="A329" s="968">
        <v>250331</v>
      </c>
      <c r="B329" s="970" t="s">
        <v>422</v>
      </c>
      <c r="C329" s="969" t="s">
        <v>423</v>
      </c>
      <c r="D329" s="970" t="s">
        <v>520</v>
      </c>
      <c r="E329" s="969" t="s">
        <v>610</v>
      </c>
    </row>
    <row r="330" spans="1:5" ht="63">
      <c r="A330" s="968">
        <v>250333</v>
      </c>
      <c r="B330" s="970" t="s">
        <v>521</v>
      </c>
      <c r="C330" s="969" t="s">
        <v>522</v>
      </c>
      <c r="D330" s="970" t="s">
        <v>521</v>
      </c>
      <c r="E330" s="969" t="s">
        <v>610</v>
      </c>
    </row>
    <row r="331" spans="1:5" ht="63">
      <c r="A331" s="968">
        <v>250323</v>
      </c>
      <c r="B331" s="970" t="s">
        <v>523</v>
      </c>
      <c r="C331" s="969" t="s">
        <v>524</v>
      </c>
      <c r="D331" s="970" t="s">
        <v>523</v>
      </c>
      <c r="E331" s="969" t="s">
        <v>610</v>
      </c>
    </row>
    <row r="332" spans="1:5" ht="31.5">
      <c r="A332" s="968">
        <v>250324</v>
      </c>
      <c r="B332" s="970" t="s">
        <v>525</v>
      </c>
      <c r="C332" s="969" t="s">
        <v>526</v>
      </c>
      <c r="D332" s="970" t="s">
        <v>525</v>
      </c>
      <c r="E332" s="969" t="s">
        <v>610</v>
      </c>
    </row>
    <row r="333" spans="1:5" ht="47.25">
      <c r="A333" s="968">
        <v>250341</v>
      </c>
      <c r="B333" s="970" t="s">
        <v>527</v>
      </c>
      <c r="C333" s="969" t="s">
        <v>528</v>
      </c>
      <c r="D333" s="970" t="s">
        <v>527</v>
      </c>
      <c r="E333" s="969" t="s">
        <v>610</v>
      </c>
    </row>
    <row r="334" spans="1:5" ht="126">
      <c r="A334" s="968">
        <v>250328</v>
      </c>
      <c r="B334" s="970" t="s">
        <v>702</v>
      </c>
      <c r="C334" s="969" t="s">
        <v>529</v>
      </c>
      <c r="D334" s="970" t="s">
        <v>702</v>
      </c>
      <c r="E334" s="969" t="s">
        <v>610</v>
      </c>
    </row>
    <row r="335" spans="1:5" ht="283.5">
      <c r="A335" s="968">
        <v>250329</v>
      </c>
      <c r="B335" s="970" t="s">
        <v>1342</v>
      </c>
      <c r="C335" s="969" t="s">
        <v>530</v>
      </c>
      <c r="D335" s="970" t="s">
        <v>531</v>
      </c>
      <c r="E335" s="969" t="s">
        <v>610</v>
      </c>
    </row>
    <row r="336" spans="1:5" ht="78.75">
      <c r="A336" s="968">
        <v>250330</v>
      </c>
      <c r="B336" s="970" t="s">
        <v>1622</v>
      </c>
      <c r="C336" s="969" t="s">
        <v>532</v>
      </c>
      <c r="D336" s="970" t="s">
        <v>1622</v>
      </c>
      <c r="E336" s="969" t="s">
        <v>610</v>
      </c>
    </row>
    <row r="337" spans="1:5" ht="110.25">
      <c r="A337" s="968">
        <v>250334</v>
      </c>
      <c r="B337" s="970" t="s">
        <v>533</v>
      </c>
      <c r="C337" s="969" t="s">
        <v>534</v>
      </c>
      <c r="D337" s="970" t="s">
        <v>533</v>
      </c>
      <c r="E337" s="969" t="s">
        <v>610</v>
      </c>
    </row>
    <row r="338" spans="1:5" ht="157.5">
      <c r="A338" s="968">
        <v>250335</v>
      </c>
      <c r="B338" s="970" t="s">
        <v>535</v>
      </c>
      <c r="C338" s="969" t="s">
        <v>536</v>
      </c>
      <c r="D338" s="970" t="s">
        <v>535</v>
      </c>
      <c r="E338" s="969" t="s">
        <v>610</v>
      </c>
    </row>
    <row r="339" spans="1:5" ht="47.25">
      <c r="A339" s="968">
        <v>250344</v>
      </c>
      <c r="B339" s="970" t="s">
        <v>682</v>
      </c>
      <c r="C339" s="969">
        <v>8370</v>
      </c>
      <c r="D339" s="970" t="s">
        <v>682</v>
      </c>
      <c r="E339" s="969" t="s">
        <v>610</v>
      </c>
    </row>
    <row r="340" spans="1:5" ht="31.5">
      <c r="A340" s="968">
        <v>250336</v>
      </c>
      <c r="B340" s="970" t="s">
        <v>537</v>
      </c>
      <c r="C340" s="969" t="s">
        <v>538</v>
      </c>
      <c r="D340" s="970" t="s">
        <v>537</v>
      </c>
      <c r="E340" s="969" t="s">
        <v>610</v>
      </c>
    </row>
    <row r="341" spans="1:5" ht="31.5">
      <c r="A341" s="968">
        <v>250339</v>
      </c>
      <c r="B341" s="970" t="s">
        <v>539</v>
      </c>
      <c r="C341" s="969" t="s">
        <v>540</v>
      </c>
      <c r="D341" s="970" t="s">
        <v>539</v>
      </c>
      <c r="E341" s="969" t="s">
        <v>610</v>
      </c>
    </row>
    <row r="342" spans="1:5" ht="63">
      <c r="A342" s="968">
        <v>250346</v>
      </c>
      <c r="B342" s="970" t="s">
        <v>541</v>
      </c>
      <c r="C342" s="969" t="s">
        <v>542</v>
      </c>
      <c r="D342" s="970" t="s">
        <v>541</v>
      </c>
      <c r="E342" s="969" t="s">
        <v>610</v>
      </c>
    </row>
    <row r="343" spans="1:5" ht="63">
      <c r="A343" s="968">
        <v>250359</v>
      </c>
      <c r="B343" s="970" t="s">
        <v>543</v>
      </c>
      <c r="C343" s="969" t="s">
        <v>544</v>
      </c>
      <c r="D343" s="970" t="s">
        <v>543</v>
      </c>
      <c r="E343" s="969" t="s">
        <v>610</v>
      </c>
    </row>
    <row r="344" spans="1:5" ht="63">
      <c r="A344" s="968">
        <v>250362</v>
      </c>
      <c r="B344" s="970" t="s">
        <v>545</v>
      </c>
      <c r="C344" s="969" t="s">
        <v>546</v>
      </c>
      <c r="D344" s="970" t="s">
        <v>545</v>
      </c>
      <c r="E344" s="969" t="s">
        <v>610</v>
      </c>
    </row>
    <row r="345" spans="1:5" ht="63">
      <c r="A345" s="968">
        <v>250363</v>
      </c>
      <c r="B345" s="970" t="s">
        <v>485</v>
      </c>
      <c r="C345" s="969" t="s">
        <v>547</v>
      </c>
      <c r="D345" s="970" t="s">
        <v>485</v>
      </c>
      <c r="E345" s="969" t="s">
        <v>610</v>
      </c>
    </row>
    <row r="346" spans="1:5" ht="63">
      <c r="A346" s="968">
        <v>250366</v>
      </c>
      <c r="B346" s="970" t="s">
        <v>2</v>
      </c>
      <c r="C346" s="969" t="s">
        <v>548</v>
      </c>
      <c r="D346" s="970" t="s">
        <v>2</v>
      </c>
      <c r="E346" s="969" t="s">
        <v>610</v>
      </c>
    </row>
    <row r="347" spans="1:5" ht="141.75">
      <c r="A347" s="968">
        <v>250370</v>
      </c>
      <c r="B347" s="970" t="s">
        <v>549</v>
      </c>
      <c r="C347" s="969" t="s">
        <v>550</v>
      </c>
      <c r="D347" s="970" t="s">
        <v>549</v>
      </c>
      <c r="E347" s="969" t="s">
        <v>610</v>
      </c>
    </row>
    <row r="348" spans="1:5" ht="78.75">
      <c r="A348" s="968">
        <v>250371</v>
      </c>
      <c r="B348" s="970" t="s">
        <v>551</v>
      </c>
      <c r="C348" s="969" t="s">
        <v>552</v>
      </c>
      <c r="D348" s="970" t="s">
        <v>551</v>
      </c>
      <c r="E348" s="969" t="s">
        <v>610</v>
      </c>
    </row>
    <row r="349" spans="1:5" ht="63">
      <c r="A349" s="968">
        <v>250372</v>
      </c>
      <c r="B349" s="970" t="s">
        <v>553</v>
      </c>
      <c r="C349" s="969" t="s">
        <v>554</v>
      </c>
      <c r="D349" s="970" t="s">
        <v>553</v>
      </c>
      <c r="E349" s="969" t="s">
        <v>610</v>
      </c>
    </row>
    <row r="350" spans="1:5" ht="141.75">
      <c r="A350" s="968">
        <v>250376</v>
      </c>
      <c r="B350" s="970" t="s">
        <v>730</v>
      </c>
      <c r="C350" s="969" t="s">
        <v>731</v>
      </c>
      <c r="D350" s="970" t="s">
        <v>730</v>
      </c>
      <c r="E350" s="969" t="s">
        <v>610</v>
      </c>
    </row>
    <row r="351" spans="1:5" ht="78.75">
      <c r="A351" s="968">
        <v>250382</v>
      </c>
      <c r="B351" s="970" t="s">
        <v>691</v>
      </c>
      <c r="C351" s="969" t="s">
        <v>732</v>
      </c>
      <c r="D351" s="970" t="s">
        <v>691</v>
      </c>
      <c r="E351" s="969" t="s">
        <v>610</v>
      </c>
    </row>
    <row r="352" spans="1:5" ht="299.25">
      <c r="A352" s="968">
        <v>250383</v>
      </c>
      <c r="B352" s="970" t="s">
        <v>733</v>
      </c>
      <c r="C352" s="969" t="s">
        <v>734</v>
      </c>
      <c r="D352" s="970" t="s">
        <v>733</v>
      </c>
      <c r="E352" s="969">
        <v>1080</v>
      </c>
    </row>
    <row r="353" spans="1:5" ht="63">
      <c r="A353" s="968">
        <v>250388</v>
      </c>
      <c r="B353" s="970" t="s">
        <v>650</v>
      </c>
      <c r="C353" s="969" t="s">
        <v>735</v>
      </c>
      <c r="D353" s="970" t="s">
        <v>650</v>
      </c>
      <c r="E353" s="969" t="s">
        <v>610</v>
      </c>
    </row>
    <row r="354" spans="1:5" ht="63">
      <c r="A354" s="968">
        <v>250342</v>
      </c>
      <c r="B354" s="970" t="s">
        <v>736</v>
      </c>
      <c r="C354" s="969" t="s">
        <v>737</v>
      </c>
      <c r="D354" s="970" t="s">
        <v>736</v>
      </c>
      <c r="E354" s="969" t="s">
        <v>610</v>
      </c>
    </row>
    <row r="355" spans="1:5" ht="63">
      <c r="A355" s="968">
        <v>250349</v>
      </c>
      <c r="B355" s="970" t="s">
        <v>738</v>
      </c>
      <c r="C355" s="969">
        <v>8530</v>
      </c>
      <c r="D355" s="970" t="s">
        <v>738</v>
      </c>
      <c r="E355" s="969" t="s">
        <v>610</v>
      </c>
    </row>
    <row r="356" spans="1:5" ht="63">
      <c r="A356" s="968">
        <v>250360</v>
      </c>
      <c r="B356" s="970" t="s">
        <v>739</v>
      </c>
      <c r="C356" s="969" t="s">
        <v>740</v>
      </c>
      <c r="D356" s="970" t="s">
        <v>739</v>
      </c>
      <c r="E356" s="969" t="s">
        <v>610</v>
      </c>
    </row>
    <row r="357" spans="1:5" ht="110.25">
      <c r="A357" s="968">
        <v>250355</v>
      </c>
      <c r="B357" s="970" t="s">
        <v>741</v>
      </c>
      <c r="C357" s="969" t="s">
        <v>742</v>
      </c>
      <c r="D357" s="970" t="s">
        <v>741</v>
      </c>
      <c r="E357" s="969" t="s">
        <v>610</v>
      </c>
    </row>
    <row r="358" spans="1:5" ht="78.75">
      <c r="A358" s="968">
        <v>250357</v>
      </c>
      <c r="B358" s="974" t="s">
        <v>743</v>
      </c>
      <c r="C358" s="969" t="s">
        <v>744</v>
      </c>
      <c r="D358" s="974" t="s">
        <v>743</v>
      </c>
      <c r="E358" s="969" t="s">
        <v>610</v>
      </c>
    </row>
    <row r="359" spans="1:5" ht="63">
      <c r="A359" s="968">
        <v>250361</v>
      </c>
      <c r="B359" s="974" t="s">
        <v>745</v>
      </c>
      <c r="C359" s="969" t="s">
        <v>746</v>
      </c>
      <c r="D359" s="974" t="s">
        <v>745</v>
      </c>
      <c r="E359" s="969" t="s">
        <v>610</v>
      </c>
    </row>
    <row r="360" spans="1:5" ht="141.75">
      <c r="A360" s="968">
        <v>250384</v>
      </c>
      <c r="B360" s="974" t="s">
        <v>747</v>
      </c>
      <c r="C360" s="969" t="s">
        <v>748</v>
      </c>
      <c r="D360" s="974" t="s">
        <v>747</v>
      </c>
      <c r="E360" s="969" t="s">
        <v>610</v>
      </c>
    </row>
    <row r="361" spans="1:5" ht="47.25">
      <c r="A361" s="968">
        <v>250406</v>
      </c>
      <c r="B361" s="974" t="s">
        <v>749</v>
      </c>
      <c r="C361" s="969" t="s">
        <v>750</v>
      </c>
      <c r="D361" s="974" t="s">
        <v>749</v>
      </c>
      <c r="E361" s="969" t="s">
        <v>1492</v>
      </c>
    </row>
    <row r="362" spans="1:5" ht="15.75">
      <c r="A362" s="968">
        <v>250404</v>
      </c>
      <c r="B362" s="970" t="s">
        <v>1496</v>
      </c>
      <c r="C362" s="969" t="s">
        <v>751</v>
      </c>
      <c r="D362" s="970" t="s">
        <v>1496</v>
      </c>
      <c r="E362" s="969" t="s">
        <v>1492</v>
      </c>
    </row>
    <row r="363" spans="1:5" ht="63">
      <c r="A363" s="968">
        <v>250352</v>
      </c>
      <c r="B363" s="973" t="s">
        <v>1502</v>
      </c>
      <c r="C363" s="969" t="s">
        <v>752</v>
      </c>
      <c r="D363" s="973" t="s">
        <v>1502</v>
      </c>
      <c r="E363" s="969" t="s">
        <v>610</v>
      </c>
    </row>
    <row r="364" spans="1:5" ht="63">
      <c r="A364" s="968">
        <v>250353</v>
      </c>
      <c r="B364" s="973" t="s">
        <v>1503</v>
      </c>
      <c r="C364" s="969" t="s">
        <v>753</v>
      </c>
      <c r="D364" s="973" t="s">
        <v>1503</v>
      </c>
      <c r="E364" s="969" t="s">
        <v>610</v>
      </c>
    </row>
    <row r="365" spans="1:5" ht="15.75">
      <c r="A365" s="968">
        <v>250315</v>
      </c>
      <c r="B365" s="970" t="s">
        <v>615</v>
      </c>
      <c r="C365" s="969" t="s">
        <v>754</v>
      </c>
      <c r="D365" s="970" t="s">
        <v>615</v>
      </c>
      <c r="E365" s="969" t="s">
        <v>610</v>
      </c>
    </row>
    <row r="366" spans="1:5" ht="15.75">
      <c r="A366" s="968">
        <v>250380</v>
      </c>
      <c r="B366" s="970" t="s">
        <v>1396</v>
      </c>
      <c r="C366" s="969" t="s">
        <v>755</v>
      </c>
      <c r="D366" s="970" t="s">
        <v>1396</v>
      </c>
      <c r="E366" s="969" t="s">
        <v>610</v>
      </c>
    </row>
    <row r="367" spans="1:5" ht="15.75">
      <c r="A367" s="968">
        <v>230000</v>
      </c>
      <c r="B367" s="970" t="s">
        <v>756</v>
      </c>
      <c r="C367" s="969" t="s">
        <v>757</v>
      </c>
      <c r="D367" s="970" t="s">
        <v>756</v>
      </c>
      <c r="E367" s="969" t="s">
        <v>659</v>
      </c>
    </row>
    <row r="368" spans="1:5" ht="15.75">
      <c r="A368" s="968">
        <v>240000</v>
      </c>
      <c r="B368" s="970" t="s">
        <v>758</v>
      </c>
      <c r="C368" s="969" t="s">
        <v>759</v>
      </c>
      <c r="D368" s="970" t="s">
        <v>758</v>
      </c>
      <c r="E368" s="969">
        <v>0</v>
      </c>
    </row>
    <row r="369" spans="1:5" ht="31.5">
      <c r="A369" s="968">
        <v>240601</v>
      </c>
      <c r="B369" s="970" t="s">
        <v>1630</v>
      </c>
      <c r="C369" s="969" t="s">
        <v>760</v>
      </c>
      <c r="D369" s="970" t="s">
        <v>1630</v>
      </c>
      <c r="E369" s="969" t="s">
        <v>136</v>
      </c>
    </row>
    <row r="370" spans="1:5" ht="15.75">
      <c r="A370" s="968">
        <v>240602</v>
      </c>
      <c r="B370" s="970" t="s">
        <v>761</v>
      </c>
      <c r="C370" s="969" t="s">
        <v>762</v>
      </c>
      <c r="D370" s="970" t="s">
        <v>761</v>
      </c>
      <c r="E370" s="969" t="s">
        <v>675</v>
      </c>
    </row>
    <row r="371" spans="1:5" ht="31.5">
      <c r="A371" s="968">
        <v>240603</v>
      </c>
      <c r="B371" s="970" t="s">
        <v>4</v>
      </c>
      <c r="C371" s="969" t="s">
        <v>763</v>
      </c>
      <c r="D371" s="970" t="s">
        <v>4</v>
      </c>
      <c r="E371" s="969" t="s">
        <v>676</v>
      </c>
    </row>
    <row r="372" spans="1:5" ht="31.5">
      <c r="A372" s="968">
        <v>240604</v>
      </c>
      <c r="B372" s="970" t="s">
        <v>478</v>
      </c>
      <c r="C372" s="969" t="s">
        <v>764</v>
      </c>
      <c r="D372" s="970" t="s">
        <v>478</v>
      </c>
      <c r="E372" s="969" t="s">
        <v>140</v>
      </c>
    </row>
    <row r="373" spans="1:5" ht="15.75">
      <c r="A373" s="968">
        <v>240605</v>
      </c>
      <c r="B373" s="970" t="s">
        <v>139</v>
      </c>
      <c r="C373" s="969" t="s">
        <v>765</v>
      </c>
      <c r="D373" s="970" t="s">
        <v>139</v>
      </c>
      <c r="E373" s="969" t="s">
        <v>138</v>
      </c>
    </row>
    <row r="374" spans="1:5" ht="15.75">
      <c r="A374" s="968">
        <v>240606</v>
      </c>
      <c r="B374" s="970" t="s">
        <v>766</v>
      </c>
      <c r="C374" s="969" t="s">
        <v>767</v>
      </c>
      <c r="D374" s="970" t="s">
        <v>768</v>
      </c>
      <c r="E374" s="969" t="s">
        <v>140</v>
      </c>
    </row>
    <row r="375" spans="1:5" ht="15.75">
      <c r="A375" s="968">
        <v>240800</v>
      </c>
      <c r="B375" s="970" t="s">
        <v>769</v>
      </c>
      <c r="C375" s="969" t="s">
        <v>770</v>
      </c>
      <c r="D375" s="970" t="s">
        <v>769</v>
      </c>
      <c r="E375" s="969">
        <v>1090</v>
      </c>
    </row>
    <row r="376" spans="1:5" ht="63">
      <c r="A376" s="968">
        <v>240900</v>
      </c>
      <c r="B376" s="970" t="s">
        <v>771</v>
      </c>
      <c r="C376" s="969" t="s">
        <v>772</v>
      </c>
      <c r="D376" s="970" t="s">
        <v>771</v>
      </c>
      <c r="E376" s="969" t="s">
        <v>1492</v>
      </c>
    </row>
  </sheetData>
  <sheetProtection/>
  <mergeCells count="8">
    <mergeCell ref="A9:A10"/>
    <mergeCell ref="B9:B10"/>
    <mergeCell ref="A1:A2"/>
    <mergeCell ref="B1:B2"/>
    <mergeCell ref="D1:D2"/>
    <mergeCell ref="E1:E2"/>
    <mergeCell ref="A7:A8"/>
    <mergeCell ref="B7:B8"/>
  </mergeCells>
  <printOptions/>
  <pageMargins left="0.22" right="0.2" top="0.25" bottom="0.4" header="0.5" footer="0.19"/>
  <pageSetup horizontalDpi="600" verticalDpi="600" orientation="portrait" paperSize="9" scale="8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tabColor indexed="52"/>
  </sheetPr>
  <dimension ref="A1:CN2169"/>
  <sheetViews>
    <sheetView tabSelected="1" view="pageBreakPreview" zoomScale="65" zoomScaleNormal="50" zoomScaleSheetLayoutView="65" zoomScalePageLayoutView="0" workbookViewId="0" topLeftCell="A1">
      <pane xSplit="7" ySplit="7" topLeftCell="O70" activePane="bottomRight" state="frozen"/>
      <selection pane="topLeft" activeCell="B133" sqref="B133:D133"/>
      <selection pane="topRight" activeCell="B133" sqref="B133:D133"/>
      <selection pane="bottomLeft" activeCell="B133" sqref="B133:D133"/>
      <selection pane="bottomRight" activeCell="K301" sqref="K301"/>
    </sheetView>
  </sheetViews>
  <sheetFormatPr defaultColWidth="8.875" defaultRowHeight="12.75"/>
  <cols>
    <col min="1" max="2" width="12.625" style="437" customWidth="1"/>
    <col min="3" max="3" width="48.375" style="547" customWidth="1"/>
    <col min="4" max="4" width="12.625" style="437" customWidth="1"/>
    <col min="5" max="5" width="10.875" style="985" customWidth="1"/>
    <col min="6" max="6" width="11.25390625" style="437" customWidth="1"/>
    <col min="7" max="7" width="57.625" style="547" customWidth="1"/>
    <col min="8" max="9" width="17.625" style="437" customWidth="1"/>
    <col min="10" max="10" width="16.25390625" style="437" customWidth="1"/>
    <col min="11" max="11" width="16.375" style="437" customWidth="1"/>
    <col min="12" max="12" width="14.75390625" style="437" customWidth="1"/>
    <col min="13" max="13" width="15.75390625" style="437" customWidth="1"/>
    <col min="14" max="14" width="14.875" style="437" customWidth="1"/>
    <col min="15" max="15" width="14.25390625" style="437" customWidth="1"/>
    <col min="16" max="16" width="14.625" style="437" customWidth="1"/>
    <col min="17" max="17" width="15.625" style="437" customWidth="1"/>
    <col min="18" max="18" width="14.75390625" style="437" customWidth="1"/>
    <col min="19" max="19" width="22.25390625" style="437" customWidth="1"/>
    <col min="20" max="20" width="17.375" style="437" customWidth="1"/>
    <col min="21" max="21" width="15.125" style="437" hidden="1" customWidth="1"/>
    <col min="22" max="22" width="16.75390625" style="439" hidden="1" customWidth="1"/>
    <col min="23" max="23" width="15.375" style="439" hidden="1" customWidth="1"/>
    <col min="24" max="28" width="16.00390625" style="439" customWidth="1"/>
    <col min="29" max="16384" width="8.875" style="439" customWidth="1"/>
  </cols>
  <sheetData>
    <row r="1" spans="1:27" ht="48" customHeight="1">
      <c r="A1" s="435"/>
      <c r="B1" s="435"/>
      <c r="C1" s="436"/>
      <c r="D1" s="435"/>
      <c r="E1" s="983"/>
      <c r="F1" s="435"/>
      <c r="G1" s="436"/>
      <c r="H1" s="435"/>
      <c r="I1" s="435"/>
      <c r="J1" s="435"/>
      <c r="K1" s="435"/>
      <c r="L1" s="435"/>
      <c r="M1" s="435"/>
      <c r="N1" s="435"/>
      <c r="Q1" s="434"/>
      <c r="R1" s="1036" t="s">
        <v>1640</v>
      </c>
      <c r="S1" s="1036"/>
      <c r="T1" s="1036"/>
      <c r="U1" s="434"/>
      <c r="V1" s="438">
        <v>1</v>
      </c>
      <c r="W1" s="438"/>
      <c r="X1" s="438"/>
      <c r="Y1" s="438"/>
      <c r="Z1" s="438"/>
      <c r="AA1" s="438"/>
    </row>
    <row r="2" spans="1:27" ht="12" customHeight="1">
      <c r="A2" s="435"/>
      <c r="B2" s="435"/>
      <c r="C2" s="436"/>
      <c r="D2" s="435"/>
      <c r="E2" s="983"/>
      <c r="F2" s="435"/>
      <c r="G2" s="436"/>
      <c r="H2" s="435"/>
      <c r="I2" s="435"/>
      <c r="J2" s="435"/>
      <c r="K2" s="435"/>
      <c r="L2" s="435"/>
      <c r="M2" s="435"/>
      <c r="N2" s="435"/>
      <c r="O2" s="1042"/>
      <c r="P2" s="1042"/>
      <c r="Q2" s="1042"/>
      <c r="R2" s="1042"/>
      <c r="S2" s="1042"/>
      <c r="T2" s="1042"/>
      <c r="U2" s="440"/>
      <c r="V2" s="438"/>
      <c r="W2" s="438"/>
      <c r="X2" s="438"/>
      <c r="Y2" s="438"/>
      <c r="Z2" s="438"/>
      <c r="AA2" s="438"/>
    </row>
    <row r="3" spans="1:27" ht="30.75" customHeight="1" thickBot="1">
      <c r="A3" s="441"/>
      <c r="B3" s="441"/>
      <c r="C3" s="441"/>
      <c r="D3" s="1043" t="s">
        <v>1298</v>
      </c>
      <c r="E3" s="1043"/>
      <c r="F3" s="1043"/>
      <c r="G3" s="1043"/>
      <c r="H3" s="1043"/>
      <c r="I3" s="1043"/>
      <c r="J3" s="1043"/>
      <c r="K3" s="1043"/>
      <c r="L3" s="1043"/>
      <c r="M3" s="1043"/>
      <c r="N3" s="1043"/>
      <c r="O3" s="1043"/>
      <c r="P3" s="1043"/>
      <c r="Q3" s="1043"/>
      <c r="R3" s="1043"/>
      <c r="S3" s="1043"/>
      <c r="T3" s="442" t="s">
        <v>1508</v>
      </c>
      <c r="U3" s="442"/>
      <c r="V3" s="438"/>
      <c r="W3" s="438"/>
      <c r="X3" s="438"/>
      <c r="Y3" s="438"/>
      <c r="Z3" s="438"/>
      <c r="AA3" s="438"/>
    </row>
    <row r="4" spans="1:27" ht="33" customHeight="1" thickBot="1">
      <c r="A4" s="1022" t="s">
        <v>655</v>
      </c>
      <c r="B4" s="1022" t="s">
        <v>655</v>
      </c>
      <c r="C4" s="1033" t="s">
        <v>658</v>
      </c>
      <c r="D4" s="1022" t="s">
        <v>655</v>
      </c>
      <c r="E4" s="1022" t="s">
        <v>656</v>
      </c>
      <c r="F4" s="1022" t="s">
        <v>677</v>
      </c>
      <c r="G4" s="1033" t="s">
        <v>658</v>
      </c>
      <c r="H4" s="1030" t="s">
        <v>172</v>
      </c>
      <c r="I4" s="1031"/>
      <c r="J4" s="1031"/>
      <c r="K4" s="1031"/>
      <c r="L4" s="1032"/>
      <c r="M4" s="1030" t="s">
        <v>712</v>
      </c>
      <c r="N4" s="1031"/>
      <c r="O4" s="1031"/>
      <c r="P4" s="1031"/>
      <c r="Q4" s="1031"/>
      <c r="R4" s="1031"/>
      <c r="S4" s="1032"/>
      <c r="T4" s="1037" t="s">
        <v>174</v>
      </c>
      <c r="U4" s="444"/>
      <c r="V4" s="438"/>
      <c r="W4" s="438"/>
      <c r="X4" s="438"/>
      <c r="Y4" s="438"/>
      <c r="Z4" s="438"/>
      <c r="AA4" s="438"/>
    </row>
    <row r="5" spans="1:27" ht="21" customHeight="1" thickBot="1">
      <c r="A5" s="1023"/>
      <c r="B5" s="1023"/>
      <c r="C5" s="1034"/>
      <c r="D5" s="1023"/>
      <c r="E5" s="1023"/>
      <c r="F5" s="1023"/>
      <c r="G5" s="1034"/>
      <c r="H5" s="1040" t="s">
        <v>174</v>
      </c>
      <c r="I5" s="1044" t="s">
        <v>629</v>
      </c>
      <c r="J5" s="1029" t="s">
        <v>637</v>
      </c>
      <c r="K5" s="1029"/>
      <c r="L5" s="1025" t="s">
        <v>1631</v>
      </c>
      <c r="M5" s="1040" t="s">
        <v>174</v>
      </c>
      <c r="N5" s="1044" t="s">
        <v>629</v>
      </c>
      <c r="O5" s="1029" t="s">
        <v>637</v>
      </c>
      <c r="P5" s="1029"/>
      <c r="Q5" s="1025" t="s">
        <v>1631</v>
      </c>
      <c r="R5" s="1027" t="s">
        <v>637</v>
      </c>
      <c r="S5" s="1028"/>
      <c r="T5" s="1038"/>
      <c r="U5" s="444"/>
      <c r="V5" s="445"/>
      <c r="W5" s="438"/>
      <c r="X5" s="438"/>
      <c r="Y5" s="438"/>
      <c r="Z5" s="438"/>
      <c r="AA5" s="438"/>
    </row>
    <row r="6" spans="1:27" ht="92.25" customHeight="1" thickBot="1">
      <c r="A6" s="1024"/>
      <c r="B6" s="1024"/>
      <c r="C6" s="1035"/>
      <c r="D6" s="1024"/>
      <c r="E6" s="1024"/>
      <c r="F6" s="1024"/>
      <c r="G6" s="1035"/>
      <c r="H6" s="1041"/>
      <c r="I6" s="1045"/>
      <c r="J6" s="594" t="s">
        <v>1497</v>
      </c>
      <c r="K6" s="594" t="s">
        <v>1632</v>
      </c>
      <c r="L6" s="1026"/>
      <c r="M6" s="1041"/>
      <c r="N6" s="1045"/>
      <c r="O6" s="594" t="s">
        <v>1497</v>
      </c>
      <c r="P6" s="594" t="s">
        <v>1632</v>
      </c>
      <c r="Q6" s="1026"/>
      <c r="R6" s="600" t="s">
        <v>694</v>
      </c>
      <c r="S6" s="662" t="s">
        <v>1379</v>
      </c>
      <c r="T6" s="1039"/>
      <c r="U6" s="444"/>
      <c r="V6" s="445"/>
      <c r="W6" s="438"/>
      <c r="X6" s="438"/>
      <c r="Y6" s="438"/>
      <c r="Z6" s="438"/>
      <c r="AA6" s="438"/>
    </row>
    <row r="7" spans="1:27" s="456" customFormat="1" ht="13.5" customHeight="1" thickBot="1">
      <c r="A7" s="446">
        <v>1</v>
      </c>
      <c r="B7" s="446">
        <v>1</v>
      </c>
      <c r="C7" s="447">
        <v>3</v>
      </c>
      <c r="D7" s="446">
        <v>1</v>
      </c>
      <c r="E7" s="596"/>
      <c r="F7" s="596">
        <v>2</v>
      </c>
      <c r="G7" s="447">
        <v>3</v>
      </c>
      <c r="H7" s="448">
        <v>4</v>
      </c>
      <c r="I7" s="450">
        <v>5</v>
      </c>
      <c r="J7" s="449">
        <v>6</v>
      </c>
      <c r="K7" s="449">
        <v>7</v>
      </c>
      <c r="L7" s="450">
        <v>8</v>
      </c>
      <c r="M7" s="450">
        <v>9</v>
      </c>
      <c r="N7" s="449">
        <v>10</v>
      </c>
      <c r="O7" s="449">
        <v>11</v>
      </c>
      <c r="P7" s="449">
        <v>12</v>
      </c>
      <c r="Q7" s="449">
        <v>13</v>
      </c>
      <c r="R7" s="451">
        <v>14</v>
      </c>
      <c r="S7" s="443">
        <v>15</v>
      </c>
      <c r="T7" s="452">
        <v>16</v>
      </c>
      <c r="U7" s="453"/>
      <c r="V7" s="454"/>
      <c r="W7" s="455"/>
      <c r="X7" s="454"/>
      <c r="Y7" s="454"/>
      <c r="Z7" s="454"/>
      <c r="AA7" s="454"/>
    </row>
    <row r="8" spans="1:27" s="466" customFormat="1" ht="44.25" customHeight="1" hidden="1">
      <c r="A8" s="457">
        <v>1</v>
      </c>
      <c r="B8" s="457" t="s">
        <v>1069</v>
      </c>
      <c r="C8" s="458" t="s">
        <v>1359</v>
      </c>
      <c r="D8" s="457" t="s">
        <v>1069</v>
      </c>
      <c r="E8" s="457"/>
      <c r="F8" s="993"/>
      <c r="G8" s="458" t="s">
        <v>1359</v>
      </c>
      <c r="H8" s="459">
        <f aca="true" t="shared" si="0" ref="H8:H81">I8+L8</f>
        <v>0</v>
      </c>
      <c r="I8" s="460">
        <f>+I9+I13+I11</f>
        <v>0</v>
      </c>
      <c r="J8" s="460">
        <f>+J9+J13+J11</f>
        <v>0</v>
      </c>
      <c r="K8" s="460">
        <f>+K9+K13+K11</f>
        <v>0</v>
      </c>
      <c r="L8" s="461">
        <f>+L9+L13+L11</f>
        <v>0</v>
      </c>
      <c r="M8" s="459">
        <f aca="true" t="shared" si="1" ref="M8:M81">N8+Q8</f>
        <v>0</v>
      </c>
      <c r="N8" s="460">
        <f aca="true" t="shared" si="2" ref="N8:T8">+N9+N13+N11</f>
        <v>0</v>
      </c>
      <c r="O8" s="460">
        <f t="shared" si="2"/>
        <v>0</v>
      </c>
      <c r="P8" s="460">
        <f t="shared" si="2"/>
        <v>0</v>
      </c>
      <c r="Q8" s="461">
        <f t="shared" si="2"/>
        <v>0</v>
      </c>
      <c r="R8" s="459">
        <f t="shared" si="2"/>
        <v>0</v>
      </c>
      <c r="S8" s="461">
        <f t="shared" si="2"/>
        <v>0</v>
      </c>
      <c r="T8" s="585">
        <f t="shared" si="2"/>
        <v>0</v>
      </c>
      <c r="U8" s="462">
        <f>+T8-M8-H8</f>
        <v>0</v>
      </c>
      <c r="V8" s="463">
        <f>+ABS(N8)+ABS(P8)+ABS(Q8)+ABS(H8)+ABS(K8)+ABS(L8)+ABS(M8)+ABS(O8)+ABS(R8)+ABS(S8)+ABS(J8)+ABS(I8)+ABS(T8)</f>
        <v>0</v>
      </c>
      <c r="W8" s="464"/>
      <c r="X8" s="465"/>
      <c r="Y8" s="465"/>
      <c r="Z8" s="465"/>
      <c r="AA8" s="465"/>
    </row>
    <row r="9" spans="1:27" s="475" customFormat="1" ht="19.5" customHeight="1" hidden="1">
      <c r="A9" s="467">
        <v>10000</v>
      </c>
      <c r="B9" s="467" t="s">
        <v>714</v>
      </c>
      <c r="C9" s="427" t="s">
        <v>1509</v>
      </c>
      <c r="D9" s="467" t="str">
        <f aca="true" t="shared" si="3" ref="D9:D16">+CONCATENATE(B$8,1,E9)</f>
        <v>0110100</v>
      </c>
      <c r="E9" s="467" t="s">
        <v>660</v>
      </c>
      <c r="F9" s="994"/>
      <c r="G9" s="427" t="s">
        <v>1509</v>
      </c>
      <c r="H9" s="470">
        <f t="shared" si="0"/>
        <v>0</v>
      </c>
      <c r="I9" s="471">
        <f>+I10</f>
        <v>0</v>
      </c>
      <c r="J9" s="471">
        <f>+J10</f>
        <v>0</v>
      </c>
      <c r="K9" s="471">
        <f>+K10</f>
        <v>0</v>
      </c>
      <c r="L9" s="472">
        <f>+L10</f>
        <v>0</v>
      </c>
      <c r="M9" s="470">
        <f t="shared" si="1"/>
        <v>0</v>
      </c>
      <c r="N9" s="471">
        <f aca="true" t="shared" si="4" ref="N9:T9">+N10</f>
        <v>0</v>
      </c>
      <c r="O9" s="471">
        <f t="shared" si="4"/>
        <v>0</v>
      </c>
      <c r="P9" s="471">
        <f t="shared" si="4"/>
        <v>0</v>
      </c>
      <c r="Q9" s="472">
        <f t="shared" si="4"/>
        <v>0</v>
      </c>
      <c r="R9" s="473">
        <f t="shared" si="4"/>
        <v>0</v>
      </c>
      <c r="S9" s="472">
        <f t="shared" si="4"/>
        <v>0</v>
      </c>
      <c r="T9" s="601">
        <f t="shared" si="4"/>
        <v>0</v>
      </c>
      <c r="U9" s="462">
        <f aca="true" t="shared" si="5" ref="U9:U72">+T9-M9-H9</f>
        <v>0</v>
      </c>
      <c r="V9" s="463">
        <f aca="true" t="shared" si="6" ref="V9:V72">+ABS(N9)+ABS(P9)+ABS(Q9)+ABS(H9)+ABS(K9)+ABS(L9)+ABS(M9)+ABS(O9)+ABS(R9)+ABS(S9)+ABS(J9)+ABS(I9)+ABS(T9)</f>
        <v>0</v>
      </c>
      <c r="W9" s="464"/>
      <c r="X9" s="474"/>
      <c r="Y9" s="455"/>
      <c r="Z9" s="455"/>
      <c r="AA9" s="455"/>
    </row>
    <row r="10" spans="1:27" ht="96" customHeight="1" hidden="1">
      <c r="A10" s="188">
        <v>10116</v>
      </c>
      <c r="B10" s="188" t="s">
        <v>715</v>
      </c>
      <c r="C10" s="476" t="s">
        <v>657</v>
      </c>
      <c r="D10" s="965" t="str">
        <f t="shared" si="3"/>
        <v>0110170</v>
      </c>
      <c r="E10" s="188" t="s">
        <v>659</v>
      </c>
      <c r="F10" s="995" t="str">
        <f>VLOOKUP($A10,Класиф!$A$3:$E$376,5,FALSE)</f>
        <v>0111</v>
      </c>
      <c r="G10" s="476" t="s">
        <v>657</v>
      </c>
      <c r="H10" s="477">
        <f t="shared" si="0"/>
        <v>0</v>
      </c>
      <c r="I10" s="478"/>
      <c r="J10" s="60"/>
      <c r="K10" s="60"/>
      <c r="L10" s="479"/>
      <c r="M10" s="477">
        <f>N10+Q10</f>
        <v>0</v>
      </c>
      <c r="N10" s="478"/>
      <c r="O10" s="471"/>
      <c r="P10" s="471"/>
      <c r="Q10" s="479"/>
      <c r="R10" s="480"/>
      <c r="S10" s="479"/>
      <c r="T10" s="115">
        <f>+M10+H10</f>
        <v>0</v>
      </c>
      <c r="U10" s="462">
        <f t="shared" si="5"/>
        <v>0</v>
      </c>
      <c r="V10" s="463">
        <f t="shared" si="6"/>
        <v>0</v>
      </c>
      <c r="W10" s="464"/>
      <c r="X10" s="481"/>
      <c r="Y10" s="438"/>
      <c r="Z10" s="438"/>
      <c r="AA10" s="438"/>
    </row>
    <row r="11" spans="1:27" ht="37.5" hidden="1">
      <c r="A11" s="482">
        <v>180000</v>
      </c>
      <c r="B11" s="482" t="s">
        <v>1123</v>
      </c>
      <c r="C11" s="427" t="s">
        <v>1402</v>
      </c>
      <c r="D11" s="482" t="str">
        <f t="shared" si="3"/>
        <v>0117400</v>
      </c>
      <c r="E11" s="482" t="s">
        <v>661</v>
      </c>
      <c r="F11" s="995">
        <f>VLOOKUP($A11,Класиф!$A$3:$E$376,5,FALSE)</f>
        <v>0</v>
      </c>
      <c r="G11" s="980" t="s">
        <v>301</v>
      </c>
      <c r="H11" s="470">
        <f t="shared" si="0"/>
        <v>0</v>
      </c>
      <c r="I11" s="471">
        <f>+I12</f>
        <v>0</v>
      </c>
      <c r="J11" s="471">
        <f>+J12</f>
        <v>0</v>
      </c>
      <c r="K11" s="471">
        <f>+K12</f>
        <v>0</v>
      </c>
      <c r="L11" s="472">
        <f>+L12</f>
        <v>0</v>
      </c>
      <c r="M11" s="470">
        <f t="shared" si="1"/>
        <v>0</v>
      </c>
      <c r="N11" s="471">
        <f aca="true" t="shared" si="7" ref="N11:T11">+N12</f>
        <v>0</v>
      </c>
      <c r="O11" s="471">
        <f t="shared" si="7"/>
        <v>0</v>
      </c>
      <c r="P11" s="471">
        <f t="shared" si="7"/>
        <v>0</v>
      </c>
      <c r="Q11" s="472">
        <f t="shared" si="7"/>
        <v>0</v>
      </c>
      <c r="R11" s="473">
        <f t="shared" si="7"/>
        <v>0</v>
      </c>
      <c r="S11" s="472">
        <f t="shared" si="7"/>
        <v>0</v>
      </c>
      <c r="T11" s="601">
        <f t="shared" si="7"/>
        <v>0</v>
      </c>
      <c r="U11" s="462">
        <f t="shared" si="5"/>
        <v>0</v>
      </c>
      <c r="V11" s="463">
        <f t="shared" si="6"/>
        <v>0</v>
      </c>
      <c r="W11" s="464"/>
      <c r="X11" s="481"/>
      <c r="Y11" s="438"/>
      <c r="Z11" s="438"/>
      <c r="AA11" s="438"/>
    </row>
    <row r="12" spans="1:27" ht="39" customHeight="1" hidden="1">
      <c r="A12" s="188">
        <v>180409</v>
      </c>
      <c r="B12" s="188" t="s">
        <v>1434</v>
      </c>
      <c r="C12" s="476" t="s">
        <v>1403</v>
      </c>
      <c r="D12" s="965" t="str">
        <f t="shared" si="3"/>
        <v>0117470</v>
      </c>
      <c r="E12" s="188" t="s">
        <v>662</v>
      </c>
      <c r="F12" s="995" t="str">
        <f>VLOOKUP($A12,Класиф!$A$3:$E$376,5,FALSE)</f>
        <v>0490</v>
      </c>
      <c r="G12" s="476" t="s">
        <v>161</v>
      </c>
      <c r="H12" s="477">
        <f t="shared" si="0"/>
        <v>0</v>
      </c>
      <c r="I12" s="478"/>
      <c r="J12" s="471"/>
      <c r="K12" s="471"/>
      <c r="L12" s="479"/>
      <c r="M12" s="123">
        <f t="shared" si="1"/>
        <v>0</v>
      </c>
      <c r="N12" s="60"/>
      <c r="O12" s="60"/>
      <c r="P12" s="60"/>
      <c r="Q12" s="61"/>
      <c r="R12" s="125"/>
      <c r="S12" s="126"/>
      <c r="T12" s="115">
        <f>+M12+H12</f>
        <v>0</v>
      </c>
      <c r="U12" s="462">
        <f t="shared" si="5"/>
        <v>0</v>
      </c>
      <c r="V12" s="463">
        <f t="shared" si="6"/>
        <v>0</v>
      </c>
      <c r="W12" s="464"/>
      <c r="X12" s="481"/>
      <c r="Y12" s="438"/>
      <c r="Z12" s="438"/>
      <c r="AA12" s="438"/>
    </row>
    <row r="13" spans="1:27" s="475" customFormat="1" ht="23.25" customHeight="1" hidden="1">
      <c r="A13" s="482">
        <v>250000</v>
      </c>
      <c r="B13" s="482" t="s">
        <v>1127</v>
      </c>
      <c r="C13" s="483" t="s">
        <v>1029</v>
      </c>
      <c r="D13" s="482" t="str">
        <f t="shared" si="3"/>
        <v>0118000</v>
      </c>
      <c r="E13" s="482" t="s">
        <v>664</v>
      </c>
      <c r="F13" s="996"/>
      <c r="G13" s="483" t="s">
        <v>344</v>
      </c>
      <c r="H13" s="484">
        <f t="shared" si="0"/>
        <v>0</v>
      </c>
      <c r="I13" s="468">
        <f>+I16+I15</f>
        <v>0</v>
      </c>
      <c r="J13" s="468">
        <f>+J16+J15</f>
        <v>0</v>
      </c>
      <c r="K13" s="468">
        <f>+K16+K15</f>
        <v>0</v>
      </c>
      <c r="L13" s="485">
        <f>+L16+L15</f>
        <v>0</v>
      </c>
      <c r="M13" s="484">
        <f t="shared" si="1"/>
        <v>0</v>
      </c>
      <c r="N13" s="468">
        <f aca="true" t="shared" si="8" ref="N13:T13">+N16+N15</f>
        <v>0</v>
      </c>
      <c r="O13" s="468">
        <f t="shared" si="8"/>
        <v>0</v>
      </c>
      <c r="P13" s="468">
        <f t="shared" si="8"/>
        <v>0</v>
      </c>
      <c r="Q13" s="485">
        <f t="shared" si="8"/>
        <v>0</v>
      </c>
      <c r="R13" s="484">
        <f t="shared" si="8"/>
        <v>0</v>
      </c>
      <c r="S13" s="485">
        <f t="shared" si="8"/>
        <v>0</v>
      </c>
      <c r="T13" s="601">
        <f t="shared" si="8"/>
        <v>0</v>
      </c>
      <c r="U13" s="462">
        <f t="shared" si="5"/>
        <v>0</v>
      </c>
      <c r="V13" s="463">
        <f t="shared" si="6"/>
        <v>0</v>
      </c>
      <c r="W13" s="464"/>
      <c r="X13" s="474"/>
      <c r="Y13" s="455"/>
      <c r="Z13" s="455"/>
      <c r="AA13" s="455"/>
    </row>
    <row r="14" spans="1:27" s="475" customFormat="1" ht="24" customHeight="1" hidden="1">
      <c r="A14" s="482"/>
      <c r="B14" s="482"/>
      <c r="C14" s="483"/>
      <c r="D14" s="987" t="str">
        <f t="shared" si="3"/>
        <v>0118020</v>
      </c>
      <c r="E14" s="987">
        <v>8020</v>
      </c>
      <c r="F14" s="996"/>
      <c r="G14" s="986" t="s">
        <v>347</v>
      </c>
      <c r="H14" s="477">
        <f t="shared" si="0"/>
        <v>0</v>
      </c>
      <c r="I14" s="468">
        <f aca="true" t="shared" si="9" ref="I14:T14">+I15</f>
        <v>0</v>
      </c>
      <c r="J14" s="468">
        <f t="shared" si="9"/>
        <v>0</v>
      </c>
      <c r="K14" s="468">
        <f t="shared" si="9"/>
        <v>0</v>
      </c>
      <c r="L14" s="485">
        <f t="shared" si="9"/>
        <v>0</v>
      </c>
      <c r="M14" s="484">
        <f t="shared" si="9"/>
        <v>0</v>
      </c>
      <c r="N14" s="468">
        <f t="shared" si="9"/>
        <v>0</v>
      </c>
      <c r="O14" s="468">
        <f t="shared" si="9"/>
        <v>0</v>
      </c>
      <c r="P14" s="468">
        <f t="shared" si="9"/>
        <v>0</v>
      </c>
      <c r="Q14" s="485">
        <f t="shared" si="9"/>
        <v>0</v>
      </c>
      <c r="R14" s="484">
        <f t="shared" si="9"/>
        <v>0</v>
      </c>
      <c r="S14" s="485">
        <f t="shared" si="9"/>
        <v>0</v>
      </c>
      <c r="T14" s="601">
        <f t="shared" si="9"/>
        <v>0</v>
      </c>
      <c r="U14" s="462">
        <f t="shared" si="5"/>
        <v>0</v>
      </c>
      <c r="V14" s="463">
        <f t="shared" si="6"/>
        <v>0</v>
      </c>
      <c r="W14" s="464"/>
      <c r="X14" s="474"/>
      <c r="Y14" s="455"/>
      <c r="Z14" s="455"/>
      <c r="AA14" s="455"/>
    </row>
    <row r="15" spans="1:27" s="499" customFormat="1" ht="99.75" customHeight="1" hidden="1">
      <c r="A15" s="677">
        <v>250203</v>
      </c>
      <c r="B15" s="677" t="s">
        <v>1328</v>
      </c>
      <c r="C15" s="878" t="s">
        <v>612</v>
      </c>
      <c r="D15" s="677"/>
      <c r="E15" s="677"/>
      <c r="F15" s="997" t="str">
        <f>VLOOKUP($A15,Класиф!$A$3:$E$376,5,FALSE)</f>
        <v>0160</v>
      </c>
      <c r="G15" s="878" t="s">
        <v>1281</v>
      </c>
      <c r="H15" s="812">
        <f t="shared" si="0"/>
        <v>0</v>
      </c>
      <c r="I15" s="814"/>
      <c r="J15" s="814"/>
      <c r="K15" s="814"/>
      <c r="L15" s="813"/>
      <c r="M15" s="812">
        <f t="shared" si="1"/>
        <v>0</v>
      </c>
      <c r="N15" s="814"/>
      <c r="O15" s="814"/>
      <c r="P15" s="814"/>
      <c r="Q15" s="813"/>
      <c r="R15" s="812"/>
      <c r="S15" s="813"/>
      <c r="T15" s="775">
        <f>+M15+H15</f>
        <v>0</v>
      </c>
      <c r="U15" s="462">
        <f t="shared" si="5"/>
        <v>0</v>
      </c>
      <c r="V15" s="463">
        <f t="shared" si="6"/>
        <v>0</v>
      </c>
      <c r="W15" s="667"/>
      <c r="X15" s="498"/>
      <c r="Y15" s="498"/>
      <c r="Z15" s="498"/>
      <c r="AA15" s="498"/>
    </row>
    <row r="16" spans="1:27" ht="18.75" hidden="1">
      <c r="A16" s="188">
        <v>250404</v>
      </c>
      <c r="B16" s="188" t="s">
        <v>1430</v>
      </c>
      <c r="C16" s="476" t="s">
        <v>1496</v>
      </c>
      <c r="D16" s="965" t="str">
        <f t="shared" si="3"/>
        <v>0118600</v>
      </c>
      <c r="E16" s="188">
        <v>8600</v>
      </c>
      <c r="F16" s="377" t="str">
        <f>VLOOKUP($A16,Класиф!$A$3:$E$376,5,FALSE)</f>
        <v>0133</v>
      </c>
      <c r="G16" s="476" t="s">
        <v>1496</v>
      </c>
      <c r="H16" s="477">
        <f t="shared" si="0"/>
        <v>0</v>
      </c>
      <c r="I16" s="602"/>
      <c r="J16" s="602"/>
      <c r="K16" s="602"/>
      <c r="L16" s="603"/>
      <c r="M16" s="477">
        <f t="shared" si="1"/>
        <v>0</v>
      </c>
      <c r="N16" s="602"/>
      <c r="O16" s="602"/>
      <c r="P16" s="602"/>
      <c r="Q16" s="603"/>
      <c r="R16" s="477"/>
      <c r="S16" s="603"/>
      <c r="T16" s="115">
        <f>+M16+H16</f>
        <v>0</v>
      </c>
      <c r="U16" s="462">
        <f t="shared" si="5"/>
        <v>0</v>
      </c>
      <c r="V16" s="463">
        <f t="shared" si="6"/>
        <v>0</v>
      </c>
      <c r="W16" s="464"/>
      <c r="X16" s="438"/>
      <c r="Y16" s="438"/>
      <c r="Z16" s="438"/>
      <c r="AA16" s="438"/>
    </row>
    <row r="17" spans="1:27" s="487" customFormat="1" ht="40.5" hidden="1">
      <c r="A17" s="178">
        <v>3</v>
      </c>
      <c r="B17" s="178" t="s">
        <v>1070</v>
      </c>
      <c r="C17" s="186" t="s">
        <v>1358</v>
      </c>
      <c r="D17" s="178" t="s">
        <v>1070</v>
      </c>
      <c r="E17" s="178"/>
      <c r="F17" s="998"/>
      <c r="G17" s="186" t="s">
        <v>1358</v>
      </c>
      <c r="H17" s="122">
        <f t="shared" si="0"/>
        <v>0</v>
      </c>
      <c r="I17" s="74">
        <f aca="true" t="shared" si="10" ref="I17:N17">+I18</f>
        <v>0</v>
      </c>
      <c r="J17" s="74">
        <f t="shared" si="10"/>
        <v>0</v>
      </c>
      <c r="K17" s="74">
        <f t="shared" si="10"/>
        <v>0</v>
      </c>
      <c r="L17" s="75">
        <f t="shared" si="10"/>
        <v>0</v>
      </c>
      <c r="M17" s="122">
        <f t="shared" si="10"/>
        <v>0</v>
      </c>
      <c r="N17" s="74">
        <f t="shared" si="10"/>
        <v>0</v>
      </c>
      <c r="O17" s="74">
        <f aca="true" t="shared" si="11" ref="O17:T17">+O18</f>
        <v>0</v>
      </c>
      <c r="P17" s="74">
        <f t="shared" si="11"/>
        <v>0</v>
      </c>
      <c r="Q17" s="75">
        <f t="shared" si="11"/>
        <v>0</v>
      </c>
      <c r="R17" s="119">
        <f t="shared" si="11"/>
        <v>0</v>
      </c>
      <c r="S17" s="120">
        <f t="shared" si="11"/>
        <v>0</v>
      </c>
      <c r="T17" s="101">
        <f t="shared" si="11"/>
        <v>0</v>
      </c>
      <c r="U17" s="462">
        <f t="shared" si="5"/>
        <v>0</v>
      </c>
      <c r="V17" s="463">
        <f t="shared" si="6"/>
        <v>0</v>
      </c>
      <c r="W17" s="464"/>
      <c r="X17" s="486"/>
      <c r="Y17" s="486"/>
      <c r="Z17" s="486"/>
      <c r="AA17" s="486"/>
    </row>
    <row r="18" spans="1:27" s="492" customFormat="1" ht="37.5" hidden="1">
      <c r="A18" s="467">
        <v>250000</v>
      </c>
      <c r="B18" s="467" t="s">
        <v>1127</v>
      </c>
      <c r="C18" s="427" t="s">
        <v>1029</v>
      </c>
      <c r="D18" s="467" t="str">
        <f>+CONCATENATE(B$17,1,E18)</f>
        <v>0318000</v>
      </c>
      <c r="E18" s="984" t="str">
        <f>VLOOKUP(A18,Класиф!A$3:C$376,3,FALSE)</f>
        <v>8000</v>
      </c>
      <c r="F18" s="994">
        <f>VLOOKUP($A18,Класиф!$A$3:$E$376,5,FALSE)</f>
        <v>0</v>
      </c>
      <c r="G18" s="427" t="s">
        <v>344</v>
      </c>
      <c r="H18" s="473">
        <f aca="true" t="shared" si="12" ref="H18:S18">+H19</f>
        <v>0</v>
      </c>
      <c r="I18" s="471">
        <f t="shared" si="12"/>
        <v>0</v>
      </c>
      <c r="J18" s="471">
        <f t="shared" si="12"/>
        <v>0</v>
      </c>
      <c r="K18" s="471">
        <f t="shared" si="12"/>
        <v>0</v>
      </c>
      <c r="L18" s="472">
        <f t="shared" si="12"/>
        <v>0</v>
      </c>
      <c r="M18" s="473">
        <f t="shared" si="12"/>
        <v>0</v>
      </c>
      <c r="N18" s="471">
        <f t="shared" si="12"/>
        <v>0</v>
      </c>
      <c r="O18" s="471">
        <f t="shared" si="12"/>
        <v>0</v>
      </c>
      <c r="P18" s="471">
        <f t="shared" si="12"/>
        <v>0</v>
      </c>
      <c r="Q18" s="472">
        <f t="shared" si="12"/>
        <v>0</v>
      </c>
      <c r="R18" s="473">
        <f t="shared" si="12"/>
        <v>0</v>
      </c>
      <c r="S18" s="472">
        <f t="shared" si="12"/>
        <v>0</v>
      </c>
      <c r="T18" s="604">
        <f>+T19</f>
        <v>0</v>
      </c>
      <c r="U18" s="462">
        <f t="shared" si="5"/>
        <v>0</v>
      </c>
      <c r="V18" s="463">
        <f t="shared" si="6"/>
        <v>0</v>
      </c>
      <c r="W18" s="489"/>
      <c r="X18" s="490"/>
      <c r="Y18" s="491"/>
      <c r="Z18" s="491"/>
      <c r="AA18" s="491"/>
    </row>
    <row r="19" spans="1:27" s="494" customFormat="1" ht="20.25" hidden="1">
      <c r="A19" s="147">
        <v>250404</v>
      </c>
      <c r="B19" s="147" t="s">
        <v>1430</v>
      </c>
      <c r="C19" s="258" t="s">
        <v>1496</v>
      </c>
      <c r="D19" s="147" t="str">
        <f>+CONCATENATE(B$17,1,E19)</f>
        <v>0318600</v>
      </c>
      <c r="E19" s="984">
        <v>8600</v>
      </c>
      <c r="F19" s="380" t="str">
        <f>VLOOKUP($A19,Класиф!$A$3:$E$376,5,FALSE)</f>
        <v>0133</v>
      </c>
      <c r="G19" s="258" t="s">
        <v>1496</v>
      </c>
      <c r="H19" s="123">
        <f>I19+L19</f>
        <v>0</v>
      </c>
      <c r="I19" s="60"/>
      <c r="J19" s="60"/>
      <c r="K19" s="60"/>
      <c r="L19" s="61"/>
      <c r="M19" s="123">
        <f>N19+Q19</f>
        <v>0</v>
      </c>
      <c r="N19" s="60"/>
      <c r="O19" s="60"/>
      <c r="P19" s="60"/>
      <c r="Q19" s="61"/>
      <c r="R19" s="125"/>
      <c r="S19" s="126"/>
      <c r="T19" s="115">
        <f>+M19+H19</f>
        <v>0</v>
      </c>
      <c r="U19" s="462">
        <f t="shared" si="5"/>
        <v>0</v>
      </c>
      <c r="V19" s="463">
        <f t="shared" si="6"/>
        <v>0</v>
      </c>
      <c r="W19" s="464"/>
      <c r="X19" s="486"/>
      <c r="Y19" s="493"/>
      <c r="Z19" s="493"/>
      <c r="AA19" s="493"/>
    </row>
    <row r="20" spans="1:27" ht="81" hidden="1">
      <c r="A20" s="178">
        <v>8</v>
      </c>
      <c r="B20" s="178" t="s">
        <v>1168</v>
      </c>
      <c r="C20" s="186" t="s">
        <v>1435</v>
      </c>
      <c r="D20" s="178" t="s">
        <v>1168</v>
      </c>
      <c r="E20" s="178"/>
      <c r="F20" s="998"/>
      <c r="G20" s="186" t="s">
        <v>1435</v>
      </c>
      <c r="H20" s="122">
        <f t="shared" si="0"/>
        <v>0</v>
      </c>
      <c r="I20" s="74">
        <f>+I25+I21</f>
        <v>0</v>
      </c>
      <c r="J20" s="74">
        <f>+J25+J21</f>
        <v>0</v>
      </c>
      <c r="K20" s="74">
        <f>+K25+K21</f>
        <v>0</v>
      </c>
      <c r="L20" s="75">
        <f>+L25+L21</f>
        <v>0</v>
      </c>
      <c r="M20" s="122">
        <f t="shared" si="1"/>
        <v>0</v>
      </c>
      <c r="N20" s="74">
        <f aca="true" t="shared" si="13" ref="N20:T20">+N25+N21</f>
        <v>0</v>
      </c>
      <c r="O20" s="74">
        <f t="shared" si="13"/>
        <v>0</v>
      </c>
      <c r="P20" s="74">
        <f t="shared" si="13"/>
        <v>0</v>
      </c>
      <c r="Q20" s="75">
        <f t="shared" si="13"/>
        <v>0</v>
      </c>
      <c r="R20" s="119">
        <f t="shared" si="13"/>
        <v>0</v>
      </c>
      <c r="S20" s="120">
        <f t="shared" si="13"/>
        <v>0</v>
      </c>
      <c r="T20" s="101">
        <f t="shared" si="13"/>
        <v>0</v>
      </c>
      <c r="U20" s="462">
        <f t="shared" si="5"/>
        <v>0</v>
      </c>
      <c r="V20" s="463">
        <f t="shared" si="6"/>
        <v>0</v>
      </c>
      <c r="W20" s="495"/>
      <c r="X20" s="481"/>
      <c r="Y20" s="438"/>
      <c r="Z20" s="438"/>
      <c r="AA20" s="438"/>
    </row>
    <row r="21" spans="1:27" s="475" customFormat="1" ht="19.5" customHeight="1" hidden="1">
      <c r="A21" s="467">
        <v>120000</v>
      </c>
      <c r="B21" s="467" t="s">
        <v>1118</v>
      </c>
      <c r="C21" s="427" t="s">
        <v>1404</v>
      </c>
      <c r="D21" s="975" t="str">
        <f aca="true" t="shared" si="14" ref="D21:D26">+CONCATENATE(B$20,1,E21)</f>
        <v>0817200</v>
      </c>
      <c r="E21" s="984" t="str">
        <f>VLOOKUP(A21,Класиф!A$3:C$376,3,FALSE)</f>
        <v>7200</v>
      </c>
      <c r="F21" s="994">
        <f>VLOOKUP($A21,Класиф!$A$3:$E$376,5,FALSE)</f>
        <v>0</v>
      </c>
      <c r="G21" s="427" t="s">
        <v>1560</v>
      </c>
      <c r="H21" s="470">
        <f t="shared" si="0"/>
        <v>0</v>
      </c>
      <c r="I21" s="471">
        <f>+I23+I24</f>
        <v>0</v>
      </c>
      <c r="J21" s="471">
        <f>+J23+J24</f>
        <v>0</v>
      </c>
      <c r="K21" s="471">
        <f>+K23+K24</f>
        <v>0</v>
      </c>
      <c r="L21" s="472">
        <f>+L23+L24</f>
        <v>0</v>
      </c>
      <c r="M21" s="470">
        <f t="shared" si="1"/>
        <v>0</v>
      </c>
      <c r="N21" s="471">
        <f aca="true" t="shared" si="15" ref="N21:T21">+N23+N24</f>
        <v>0</v>
      </c>
      <c r="O21" s="471">
        <f t="shared" si="15"/>
        <v>0</v>
      </c>
      <c r="P21" s="471">
        <f t="shared" si="15"/>
        <v>0</v>
      </c>
      <c r="Q21" s="472">
        <f t="shared" si="15"/>
        <v>0</v>
      </c>
      <c r="R21" s="473">
        <f t="shared" si="15"/>
        <v>0</v>
      </c>
      <c r="S21" s="472">
        <f t="shared" si="15"/>
        <v>0</v>
      </c>
      <c r="T21" s="601">
        <f t="shared" si="15"/>
        <v>0</v>
      </c>
      <c r="U21" s="462">
        <f t="shared" si="5"/>
        <v>0</v>
      </c>
      <c r="V21" s="463">
        <f t="shared" si="6"/>
        <v>0</v>
      </c>
      <c r="W21" s="464"/>
      <c r="X21" s="474"/>
      <c r="Y21" s="455"/>
      <c r="Z21" s="455"/>
      <c r="AA21" s="455"/>
    </row>
    <row r="22" spans="1:27" s="475" customFormat="1" ht="19.5" customHeight="1" hidden="1">
      <c r="A22" s="467"/>
      <c r="B22" s="467"/>
      <c r="C22" s="427"/>
      <c r="D22" s="188" t="str">
        <f t="shared" si="14"/>
        <v>0817210</v>
      </c>
      <c r="E22" s="984" t="s">
        <v>1562</v>
      </c>
      <c r="F22" s="994"/>
      <c r="G22" s="476" t="s">
        <v>1307</v>
      </c>
      <c r="H22" s="123">
        <f>I22+L22</f>
        <v>0</v>
      </c>
      <c r="I22" s="60">
        <f>+I23+I24</f>
        <v>0</v>
      </c>
      <c r="J22" s="60">
        <f>+J23+J24</f>
        <v>0</v>
      </c>
      <c r="K22" s="60">
        <f>+K23+K24</f>
        <v>0</v>
      </c>
      <c r="L22" s="61">
        <f>+L23+L24</f>
        <v>0</v>
      </c>
      <c r="M22" s="123">
        <f>N22+Q22</f>
        <v>0</v>
      </c>
      <c r="N22" s="60">
        <f>+N23+N24</f>
        <v>0</v>
      </c>
      <c r="O22" s="60">
        <f aca="true" t="shared" si="16" ref="O22:T22">+O23+O24</f>
        <v>0</v>
      </c>
      <c r="P22" s="60">
        <f t="shared" si="16"/>
        <v>0</v>
      </c>
      <c r="Q22" s="61">
        <f t="shared" si="16"/>
        <v>0</v>
      </c>
      <c r="R22" s="125">
        <f t="shared" si="16"/>
        <v>0</v>
      </c>
      <c r="S22" s="126">
        <f t="shared" si="16"/>
        <v>0</v>
      </c>
      <c r="T22" s="115">
        <f t="shared" si="16"/>
        <v>0</v>
      </c>
      <c r="U22" s="462">
        <f t="shared" si="5"/>
        <v>0</v>
      </c>
      <c r="V22" s="463">
        <f t="shared" si="6"/>
        <v>0</v>
      </c>
      <c r="W22" s="464"/>
      <c r="X22" s="474"/>
      <c r="Y22" s="455"/>
      <c r="Z22" s="455"/>
      <c r="AA22" s="455"/>
    </row>
    <row r="23" spans="1:27" s="487" customFormat="1" ht="28.5" customHeight="1" hidden="1">
      <c r="A23" s="188">
        <v>120201</v>
      </c>
      <c r="B23" s="188" t="s">
        <v>1018</v>
      </c>
      <c r="C23" s="90" t="s">
        <v>1405</v>
      </c>
      <c r="D23" s="188" t="str">
        <f t="shared" si="14"/>
        <v>0817212</v>
      </c>
      <c r="E23" s="984" t="str">
        <f>VLOOKUP(A23,Класиф!A$3:C$376,3,FALSE)</f>
        <v>7212</v>
      </c>
      <c r="F23" s="377" t="str">
        <f>VLOOKUP($A23,Класиф!$A$3:$E$376,5,FALSE)</f>
        <v>0830</v>
      </c>
      <c r="G23" s="90" t="s">
        <v>1007</v>
      </c>
      <c r="H23" s="123">
        <f t="shared" si="0"/>
        <v>0</v>
      </c>
      <c r="I23" s="60"/>
      <c r="J23" s="60"/>
      <c r="K23" s="60"/>
      <c r="L23" s="61"/>
      <c r="M23" s="123">
        <f t="shared" si="1"/>
        <v>0</v>
      </c>
      <c r="N23" s="60"/>
      <c r="O23" s="60"/>
      <c r="P23" s="60"/>
      <c r="Q23" s="61"/>
      <c r="R23" s="125"/>
      <c r="S23" s="126"/>
      <c r="T23" s="115">
        <f>+M23+H23</f>
        <v>0</v>
      </c>
      <c r="U23" s="462">
        <f t="shared" si="5"/>
        <v>0</v>
      </c>
      <c r="V23" s="463">
        <f t="shared" si="6"/>
        <v>0</v>
      </c>
      <c r="W23" s="464"/>
      <c r="X23" s="486"/>
      <c r="Y23" s="486"/>
      <c r="Z23" s="486"/>
      <c r="AA23" s="486"/>
    </row>
    <row r="24" spans="1:27" s="487" customFormat="1" ht="24" customHeight="1" hidden="1">
      <c r="A24" s="188">
        <v>120300</v>
      </c>
      <c r="B24" s="188" t="s">
        <v>513</v>
      </c>
      <c r="C24" s="90" t="s">
        <v>665</v>
      </c>
      <c r="D24" s="188" t="str">
        <f t="shared" si="14"/>
        <v>0817213</v>
      </c>
      <c r="E24" s="984" t="str">
        <f>VLOOKUP(A24,Класиф!A$3:C$376,3,FALSE)</f>
        <v>7213</v>
      </c>
      <c r="F24" s="377" t="str">
        <f>VLOOKUP($A24,Класиф!$A$3:$E$376,5,FALSE)</f>
        <v>0830</v>
      </c>
      <c r="G24" s="90" t="s">
        <v>1384</v>
      </c>
      <c r="H24" s="123">
        <f t="shared" si="0"/>
        <v>0</v>
      </c>
      <c r="I24" s="60"/>
      <c r="J24" s="60"/>
      <c r="K24" s="60"/>
      <c r="L24" s="61"/>
      <c r="M24" s="123">
        <f t="shared" si="1"/>
        <v>0</v>
      </c>
      <c r="N24" s="60"/>
      <c r="O24" s="60"/>
      <c r="P24" s="60"/>
      <c r="Q24" s="61"/>
      <c r="R24" s="125"/>
      <c r="S24" s="126"/>
      <c r="T24" s="115">
        <f>+M24+H24</f>
        <v>0</v>
      </c>
      <c r="U24" s="462">
        <f t="shared" si="5"/>
        <v>0</v>
      </c>
      <c r="V24" s="463">
        <f t="shared" si="6"/>
        <v>0</v>
      </c>
      <c r="W24" s="464"/>
      <c r="X24" s="486"/>
      <c r="Y24" s="486"/>
      <c r="Z24" s="486"/>
      <c r="AA24" s="486"/>
    </row>
    <row r="25" spans="1:27" s="492" customFormat="1" ht="26.25" customHeight="1" hidden="1">
      <c r="A25" s="467">
        <v>250000</v>
      </c>
      <c r="B25" s="467" t="s">
        <v>1127</v>
      </c>
      <c r="C25" s="427" t="s">
        <v>1029</v>
      </c>
      <c r="D25" s="467" t="str">
        <f t="shared" si="14"/>
        <v>0818000</v>
      </c>
      <c r="E25" s="984" t="str">
        <f>VLOOKUP(A25,Класиф!A$3:C$376,3,FALSE)</f>
        <v>8000</v>
      </c>
      <c r="F25" s="994">
        <f>VLOOKUP($A25,Класиф!$A$3:$E$376,5,FALSE)</f>
        <v>0</v>
      </c>
      <c r="G25" s="427" t="s">
        <v>344</v>
      </c>
      <c r="H25" s="473">
        <f t="shared" si="0"/>
        <v>0</v>
      </c>
      <c r="I25" s="471">
        <f>+I26</f>
        <v>0</v>
      </c>
      <c r="J25" s="471">
        <f>+J26</f>
        <v>0</v>
      </c>
      <c r="K25" s="471">
        <f>+K26</f>
        <v>0</v>
      </c>
      <c r="L25" s="472">
        <f>+L26</f>
        <v>0</v>
      </c>
      <c r="M25" s="473">
        <f t="shared" si="1"/>
        <v>0</v>
      </c>
      <c r="N25" s="471">
        <f aca="true" t="shared" si="17" ref="N25:T25">+N26</f>
        <v>0</v>
      </c>
      <c r="O25" s="471">
        <f t="shared" si="17"/>
        <v>0</v>
      </c>
      <c r="P25" s="471">
        <f t="shared" si="17"/>
        <v>0</v>
      </c>
      <c r="Q25" s="472">
        <f t="shared" si="17"/>
        <v>0</v>
      </c>
      <c r="R25" s="473">
        <f t="shared" si="17"/>
        <v>0</v>
      </c>
      <c r="S25" s="488">
        <f t="shared" si="17"/>
        <v>0</v>
      </c>
      <c r="T25" s="134">
        <f t="shared" si="17"/>
        <v>0</v>
      </c>
      <c r="U25" s="462">
        <f t="shared" si="5"/>
        <v>0</v>
      </c>
      <c r="V25" s="463">
        <f t="shared" si="6"/>
        <v>0</v>
      </c>
      <c r="W25" s="489"/>
      <c r="X25" s="490"/>
      <c r="Y25" s="491"/>
      <c r="Z25" s="491"/>
      <c r="AA25" s="491"/>
    </row>
    <row r="26" spans="1:27" ht="17.25" customHeight="1" hidden="1">
      <c r="A26" s="586">
        <v>250404</v>
      </c>
      <c r="B26" s="586" t="s">
        <v>1430</v>
      </c>
      <c r="C26" s="496" t="s">
        <v>1496</v>
      </c>
      <c r="D26" s="586" t="str">
        <f t="shared" si="14"/>
        <v>0818600</v>
      </c>
      <c r="E26" s="984">
        <v>8600</v>
      </c>
      <c r="F26" s="999" t="str">
        <f>VLOOKUP($A26,Класиф!$A$3:$E$376,5,FALSE)</f>
        <v>0133</v>
      </c>
      <c r="G26" s="864" t="s">
        <v>1496</v>
      </c>
      <c r="H26" s="121">
        <f t="shared" si="0"/>
        <v>0</v>
      </c>
      <c r="I26" s="60"/>
      <c r="J26" s="60"/>
      <c r="K26" s="60"/>
      <c r="L26" s="61"/>
      <c r="M26" s="121">
        <f t="shared" si="1"/>
        <v>0</v>
      </c>
      <c r="N26" s="60"/>
      <c r="O26" s="60"/>
      <c r="P26" s="60"/>
      <c r="Q26" s="61"/>
      <c r="R26" s="121"/>
      <c r="S26" s="564"/>
      <c r="T26" s="568">
        <f>M26+H26</f>
        <v>0</v>
      </c>
      <c r="U26" s="462">
        <f t="shared" si="5"/>
        <v>0</v>
      </c>
      <c r="V26" s="463">
        <f t="shared" si="6"/>
        <v>0</v>
      </c>
      <c r="W26" s="495"/>
      <c r="X26" s="438"/>
      <c r="Y26" s="438"/>
      <c r="Z26" s="438"/>
      <c r="AA26" s="438"/>
    </row>
    <row r="27" spans="1:92" ht="60.75" hidden="1">
      <c r="A27" s="178">
        <v>10</v>
      </c>
      <c r="B27" s="178" t="s">
        <v>1071</v>
      </c>
      <c r="C27" s="186" t="s">
        <v>1436</v>
      </c>
      <c r="D27" s="178" t="s">
        <v>1071</v>
      </c>
      <c r="E27" s="178"/>
      <c r="F27" s="998"/>
      <c r="G27" s="186" t="s">
        <v>1436</v>
      </c>
      <c r="H27" s="228">
        <f>I27+L27</f>
        <v>0</v>
      </c>
      <c r="I27" s="227">
        <f>+I28+I49+I52</f>
        <v>0</v>
      </c>
      <c r="J27" s="227">
        <f>+J28+J49+J52</f>
        <v>0</v>
      </c>
      <c r="K27" s="227">
        <f>+K28+K49+K52</f>
        <v>0</v>
      </c>
      <c r="L27" s="203">
        <f>+L28+L49+L52</f>
        <v>0</v>
      </c>
      <c r="M27" s="228">
        <f t="shared" si="1"/>
        <v>0</v>
      </c>
      <c r="N27" s="227">
        <f aca="true" t="shared" si="18" ref="N27:S27">+N28+N49+N52</f>
        <v>0</v>
      </c>
      <c r="O27" s="227">
        <f t="shared" si="18"/>
        <v>0</v>
      </c>
      <c r="P27" s="227">
        <f t="shared" si="18"/>
        <v>0</v>
      </c>
      <c r="Q27" s="203">
        <f t="shared" si="18"/>
        <v>0</v>
      </c>
      <c r="R27" s="228">
        <f t="shared" si="18"/>
        <v>0</v>
      </c>
      <c r="S27" s="202">
        <f t="shared" si="18"/>
        <v>0</v>
      </c>
      <c r="T27" s="312">
        <f>+T28+T49+T52</f>
        <v>0</v>
      </c>
      <c r="U27" s="462">
        <f t="shared" si="5"/>
        <v>0</v>
      </c>
      <c r="V27" s="463">
        <f t="shared" si="6"/>
        <v>0</v>
      </c>
      <c r="W27" s="464"/>
      <c r="X27" s="464"/>
      <c r="Y27" s="464"/>
      <c r="Z27" s="464"/>
      <c r="AA27" s="464"/>
      <c r="AB27" s="464"/>
      <c r="AC27" s="464"/>
      <c r="AD27" s="464"/>
      <c r="AE27" s="464"/>
      <c r="AF27" s="464"/>
      <c r="AG27" s="464"/>
      <c r="AH27" s="464"/>
      <c r="AI27" s="464"/>
      <c r="AJ27" s="464"/>
      <c r="AK27" s="464"/>
      <c r="AL27" s="464"/>
      <c r="AM27" s="464"/>
      <c r="AN27" s="464"/>
      <c r="AO27" s="464"/>
      <c r="AP27" s="464"/>
      <c r="AQ27" s="464"/>
      <c r="AR27" s="464"/>
      <c r="AS27" s="464"/>
      <c r="AT27" s="464"/>
      <c r="AU27" s="464"/>
      <c r="AV27" s="464"/>
      <c r="AW27" s="464"/>
      <c r="AX27" s="464"/>
      <c r="AY27" s="464"/>
      <c r="AZ27" s="464"/>
      <c r="BA27" s="464"/>
      <c r="BB27" s="464"/>
      <c r="BC27" s="464"/>
      <c r="BD27" s="464"/>
      <c r="BE27" s="464"/>
      <c r="BF27" s="464"/>
      <c r="BG27" s="464"/>
      <c r="BH27" s="464"/>
      <c r="BI27" s="464"/>
      <c r="BJ27" s="464"/>
      <c r="BK27" s="464"/>
      <c r="BL27" s="464"/>
      <c r="BM27" s="464"/>
      <c r="BN27" s="464"/>
      <c r="BO27" s="464"/>
      <c r="BP27" s="464"/>
      <c r="BQ27" s="464"/>
      <c r="BR27" s="464"/>
      <c r="BS27" s="464"/>
      <c r="BT27" s="464"/>
      <c r="BU27" s="464"/>
      <c r="BV27" s="464"/>
      <c r="BW27" s="464"/>
      <c r="BX27" s="464"/>
      <c r="BY27" s="464"/>
      <c r="BZ27" s="464"/>
      <c r="CA27" s="464"/>
      <c r="CB27" s="464"/>
      <c r="CC27" s="464"/>
      <c r="CD27" s="464"/>
      <c r="CE27" s="464"/>
      <c r="CF27" s="464"/>
      <c r="CG27" s="464"/>
      <c r="CH27" s="464"/>
      <c r="CI27" s="464"/>
      <c r="CJ27" s="464"/>
      <c r="CK27" s="464"/>
      <c r="CL27" s="464"/>
      <c r="CM27" s="464"/>
      <c r="CN27" s="464"/>
    </row>
    <row r="28" spans="1:27" s="475" customFormat="1" ht="19.5" customHeight="1" hidden="1">
      <c r="A28" s="467">
        <v>70000</v>
      </c>
      <c r="B28" s="467" t="s">
        <v>716</v>
      </c>
      <c r="C28" s="427" t="s">
        <v>1510</v>
      </c>
      <c r="D28" s="975" t="str">
        <f>+CONCATENATE(B$27,1,E28)</f>
        <v>1011000</v>
      </c>
      <c r="E28" s="467" t="str">
        <f>VLOOKUP(A28,Класиф!A$3:C$376,3,FALSE)</f>
        <v>1000</v>
      </c>
      <c r="F28" s="994">
        <f>VLOOKUP($A28,Класиф!$A$3:$E$376,5,FALSE)</f>
        <v>0</v>
      </c>
      <c r="G28" s="427" t="s">
        <v>1199</v>
      </c>
      <c r="H28" s="470">
        <f>I28+L28</f>
        <v>0</v>
      </c>
      <c r="I28" s="471">
        <f>+I30+I33+I36+I39+I42+I43+I44+I45+I46+I47+I48</f>
        <v>0</v>
      </c>
      <c r="J28" s="471">
        <f aca="true" t="shared" si="19" ref="J28:T28">+J30+J33+J36+J39+J42+J43+J44+J45+J46+J47+J48</f>
        <v>0</v>
      </c>
      <c r="K28" s="471">
        <f t="shared" si="19"/>
        <v>0</v>
      </c>
      <c r="L28" s="472">
        <f t="shared" si="19"/>
        <v>0</v>
      </c>
      <c r="M28" s="470">
        <f t="shared" si="19"/>
        <v>0</v>
      </c>
      <c r="N28" s="471">
        <f t="shared" si="19"/>
        <v>0</v>
      </c>
      <c r="O28" s="471">
        <f t="shared" si="19"/>
        <v>0</v>
      </c>
      <c r="P28" s="471">
        <f t="shared" si="19"/>
        <v>0</v>
      </c>
      <c r="Q28" s="472">
        <f t="shared" si="19"/>
        <v>0</v>
      </c>
      <c r="R28" s="470">
        <f t="shared" si="19"/>
        <v>0</v>
      </c>
      <c r="S28" s="790">
        <f t="shared" si="19"/>
        <v>0</v>
      </c>
      <c r="T28" s="605">
        <f t="shared" si="19"/>
        <v>0</v>
      </c>
      <c r="U28" s="462">
        <f t="shared" si="5"/>
        <v>0</v>
      </c>
      <c r="V28" s="463">
        <f t="shared" si="6"/>
        <v>0</v>
      </c>
      <c r="W28" s="464"/>
      <c r="X28" s="474"/>
      <c r="Y28" s="455"/>
      <c r="Z28" s="455"/>
      <c r="AA28" s="455"/>
    </row>
    <row r="29" spans="1:27" s="781" customFormat="1" ht="19.5" customHeight="1" hidden="1">
      <c r="A29" s="672">
        <v>70000</v>
      </c>
      <c r="B29" s="672" t="s">
        <v>716</v>
      </c>
      <c r="C29" s="673" t="s">
        <v>1152</v>
      </c>
      <c r="D29" s="672" t="str">
        <f>+CONCATENATE(B$27,1,E29)</f>
        <v>1011000</v>
      </c>
      <c r="E29" s="672" t="str">
        <f>VLOOKUP(A29,Класиф!A$3:C$376,3,FALSE)</f>
        <v>1000</v>
      </c>
      <c r="F29" s="672">
        <f>VLOOKUP($A29,Класиф!$A$3:$E$376,5,FALSE)</f>
        <v>0</v>
      </c>
      <c r="G29" s="1016" t="s">
        <v>1152</v>
      </c>
      <c r="H29" s="674">
        <f>I29+L29</f>
        <v>0</v>
      </c>
      <c r="I29" s="675">
        <f>+I32+I35+I38+I41</f>
        <v>0</v>
      </c>
      <c r="J29" s="675">
        <f aca="true" t="shared" si="20" ref="J29:T29">+J32+J35+J38+J41</f>
        <v>0</v>
      </c>
      <c r="K29" s="675">
        <f t="shared" si="20"/>
        <v>0</v>
      </c>
      <c r="L29" s="676">
        <f t="shared" si="20"/>
        <v>0</v>
      </c>
      <c r="M29" s="674">
        <f t="shared" si="20"/>
        <v>0</v>
      </c>
      <c r="N29" s="675">
        <f t="shared" si="20"/>
        <v>0</v>
      </c>
      <c r="O29" s="675">
        <f t="shared" si="20"/>
        <v>0</v>
      </c>
      <c r="P29" s="675">
        <f t="shared" si="20"/>
        <v>0</v>
      </c>
      <c r="Q29" s="676">
        <f t="shared" si="20"/>
        <v>0</v>
      </c>
      <c r="R29" s="681">
        <f t="shared" si="20"/>
        <v>0</v>
      </c>
      <c r="S29" s="682">
        <f t="shared" si="20"/>
        <v>0</v>
      </c>
      <c r="T29" s="683">
        <f t="shared" si="20"/>
        <v>0</v>
      </c>
      <c r="U29" s="462">
        <f t="shared" si="5"/>
        <v>0</v>
      </c>
      <c r="V29" s="463">
        <f t="shared" si="6"/>
        <v>0</v>
      </c>
      <c r="W29" s="778" t="e">
        <f>+T29-#REF!</f>
        <v>#REF!</v>
      </c>
      <c r="X29" s="779"/>
      <c r="Y29" s="780"/>
      <c r="Z29" s="780"/>
      <c r="AA29" s="780"/>
    </row>
    <row r="30" spans="1:27" ht="75" hidden="1">
      <c r="A30" s="147">
        <v>70301</v>
      </c>
      <c r="B30" s="147" t="s">
        <v>1389</v>
      </c>
      <c r="C30" s="870" t="s">
        <v>1390</v>
      </c>
      <c r="D30" s="147" t="str">
        <f>+CONCATENATE(B$27,1,E30)</f>
        <v>1011040</v>
      </c>
      <c r="E30" s="147" t="str">
        <f>VLOOKUP(A30,Класиф!A$3:C$376,3,FALSE)</f>
        <v>1040</v>
      </c>
      <c r="F30" s="380" t="str">
        <f>VLOOKUP($A30,Класиф!$A$3:$E$376,5,FALSE)</f>
        <v>0922</v>
      </c>
      <c r="G30" s="870" t="s">
        <v>1209</v>
      </c>
      <c r="H30" s="132">
        <f>I30+L30</f>
        <v>0</v>
      </c>
      <c r="I30" s="133">
        <f>+I31+I32</f>
        <v>0</v>
      </c>
      <c r="J30" s="133">
        <f aca="true" t="shared" si="21" ref="J30:T30">+J31+J32</f>
        <v>0</v>
      </c>
      <c r="K30" s="133">
        <f t="shared" si="21"/>
        <v>0</v>
      </c>
      <c r="L30" s="210">
        <f t="shared" si="21"/>
        <v>0</v>
      </c>
      <c r="M30" s="132">
        <f>+N30+Q30</f>
        <v>0</v>
      </c>
      <c r="N30" s="219">
        <f t="shared" si="21"/>
        <v>0</v>
      </c>
      <c r="O30" s="219">
        <f t="shared" si="21"/>
        <v>0</v>
      </c>
      <c r="P30" s="219">
        <f t="shared" si="21"/>
        <v>0</v>
      </c>
      <c r="Q30" s="165">
        <f t="shared" si="21"/>
        <v>0</v>
      </c>
      <c r="R30" s="132">
        <f t="shared" si="21"/>
        <v>0</v>
      </c>
      <c r="S30" s="210">
        <f t="shared" si="21"/>
        <v>0</v>
      </c>
      <c r="T30" s="309">
        <f t="shared" si="21"/>
        <v>0</v>
      </c>
      <c r="U30" s="462">
        <f t="shared" si="5"/>
        <v>0</v>
      </c>
      <c r="V30" s="463">
        <f t="shared" si="6"/>
        <v>0</v>
      </c>
      <c r="W30" s="464"/>
      <c r="X30" s="438"/>
      <c r="Y30" s="438"/>
      <c r="Z30" s="438"/>
      <c r="AA30" s="438"/>
    </row>
    <row r="31" spans="1:27" ht="93.75" hidden="1">
      <c r="A31" s="147">
        <v>70301</v>
      </c>
      <c r="B31" s="147" t="s">
        <v>1389</v>
      </c>
      <c r="C31" s="870" t="s">
        <v>1390</v>
      </c>
      <c r="D31" s="147"/>
      <c r="E31" s="147"/>
      <c r="F31" s="380" t="str">
        <f>VLOOKUP($A31,Класиф!$A$3:$E$376,5,FALSE)</f>
        <v>0922</v>
      </c>
      <c r="G31" s="870" t="s">
        <v>1279</v>
      </c>
      <c r="H31" s="132">
        <f t="shared" si="0"/>
        <v>0</v>
      </c>
      <c r="I31" s="133"/>
      <c r="J31" s="133"/>
      <c r="K31" s="133"/>
      <c r="L31" s="210"/>
      <c r="M31" s="132">
        <f t="shared" si="1"/>
        <v>0</v>
      </c>
      <c r="N31" s="219"/>
      <c r="O31" s="219"/>
      <c r="P31" s="219"/>
      <c r="Q31" s="165"/>
      <c r="R31" s="132"/>
      <c r="S31" s="210"/>
      <c r="T31" s="309">
        <f aca="true" t="shared" si="22" ref="T31:T47">M31+H31</f>
        <v>0</v>
      </c>
      <c r="U31" s="462">
        <f t="shared" si="5"/>
        <v>0</v>
      </c>
      <c r="V31" s="463">
        <f t="shared" si="6"/>
        <v>0</v>
      </c>
      <c r="W31" s="464"/>
      <c r="X31" s="438"/>
      <c r="Y31" s="438"/>
      <c r="Z31" s="438"/>
      <c r="AA31" s="438"/>
    </row>
    <row r="32" spans="1:27" s="789" customFormat="1" ht="93.75" hidden="1">
      <c r="A32" s="677">
        <v>70301</v>
      </c>
      <c r="B32" s="677" t="s">
        <v>1389</v>
      </c>
      <c r="C32" s="874" t="s">
        <v>1390</v>
      </c>
      <c r="D32" s="677"/>
      <c r="E32" s="677"/>
      <c r="F32" s="997" t="str">
        <f>VLOOKUP($A32,Класиф!$A$3:$E$376,5,FALSE)</f>
        <v>0922</v>
      </c>
      <c r="G32" s="874" t="s">
        <v>1275</v>
      </c>
      <c r="H32" s="678">
        <f>I32+L32</f>
        <v>0</v>
      </c>
      <c r="I32" s="679"/>
      <c r="J32" s="679"/>
      <c r="K32" s="679"/>
      <c r="L32" s="680"/>
      <c r="M32" s="783">
        <f>N32+Q32</f>
        <v>0</v>
      </c>
      <c r="N32" s="784"/>
      <c r="O32" s="784"/>
      <c r="P32" s="784"/>
      <c r="Q32" s="785"/>
      <c r="R32" s="678"/>
      <c r="S32" s="786"/>
      <c r="T32" s="787">
        <f>M32+H32</f>
        <v>0</v>
      </c>
      <c r="U32" s="462">
        <f t="shared" si="5"/>
        <v>0</v>
      </c>
      <c r="V32" s="463">
        <f t="shared" si="6"/>
        <v>0</v>
      </c>
      <c r="W32" s="782"/>
      <c r="X32" s="788"/>
      <c r="Y32" s="788"/>
      <c r="Z32" s="788"/>
      <c r="AA32" s="788"/>
    </row>
    <row r="33" spans="1:27" ht="61.5" customHeight="1" hidden="1">
      <c r="A33" s="147">
        <v>70302</v>
      </c>
      <c r="B33" s="147" t="s">
        <v>1391</v>
      </c>
      <c r="C33" s="870" t="s">
        <v>151</v>
      </c>
      <c r="D33" s="147" t="str">
        <f>+CONCATENATE(B$27,1,E33)</f>
        <v>1011050</v>
      </c>
      <c r="E33" s="147" t="str">
        <f>VLOOKUP(A33,Класиф!A$3:C$376,3,FALSE)</f>
        <v>1050</v>
      </c>
      <c r="F33" s="380" t="str">
        <f>VLOOKUP($A33,Класиф!$A$3:$E$376,5,FALSE)</f>
        <v>0922</v>
      </c>
      <c r="G33" s="870" t="s">
        <v>1212</v>
      </c>
      <c r="H33" s="132">
        <f>I33+L33</f>
        <v>0</v>
      </c>
      <c r="I33" s="133">
        <f>+I34+I35</f>
        <v>0</v>
      </c>
      <c r="J33" s="133">
        <f>+J34+J35</f>
        <v>0</v>
      </c>
      <c r="K33" s="133">
        <f>+K34+K35</f>
        <v>0</v>
      </c>
      <c r="L33" s="210">
        <f>+L34+L35</f>
        <v>0</v>
      </c>
      <c r="M33" s="132">
        <f>+N33+Q33</f>
        <v>0</v>
      </c>
      <c r="N33" s="219">
        <f aca="true" t="shared" si="23" ref="N33:T33">+N34+N35</f>
        <v>0</v>
      </c>
      <c r="O33" s="219">
        <f t="shared" si="23"/>
        <v>0</v>
      </c>
      <c r="P33" s="219">
        <f t="shared" si="23"/>
        <v>0</v>
      </c>
      <c r="Q33" s="165">
        <f t="shared" si="23"/>
        <v>0</v>
      </c>
      <c r="R33" s="132">
        <f t="shared" si="23"/>
        <v>0</v>
      </c>
      <c r="S33" s="210">
        <f t="shared" si="23"/>
        <v>0</v>
      </c>
      <c r="T33" s="309">
        <f t="shared" si="23"/>
        <v>0</v>
      </c>
      <c r="U33" s="462">
        <f t="shared" si="5"/>
        <v>0</v>
      </c>
      <c r="V33" s="463">
        <f t="shared" si="6"/>
        <v>0</v>
      </c>
      <c r="W33" s="464"/>
      <c r="X33" s="438"/>
      <c r="Y33" s="438"/>
      <c r="Z33" s="438"/>
      <c r="AA33" s="438"/>
    </row>
    <row r="34" spans="1:27" ht="78.75" customHeight="1" hidden="1">
      <c r="A34" s="147">
        <v>70302</v>
      </c>
      <c r="B34" s="147" t="s">
        <v>1391</v>
      </c>
      <c r="C34" s="870" t="s">
        <v>151</v>
      </c>
      <c r="D34" s="147"/>
      <c r="E34" s="147"/>
      <c r="F34" s="380" t="str">
        <f>VLOOKUP($A34,Класиф!$A$3:$E$376,5,FALSE)</f>
        <v>0922</v>
      </c>
      <c r="G34" s="870" t="s">
        <v>1280</v>
      </c>
      <c r="H34" s="132">
        <f t="shared" si="0"/>
        <v>0</v>
      </c>
      <c r="I34" s="133"/>
      <c r="J34" s="133"/>
      <c r="K34" s="133"/>
      <c r="L34" s="210"/>
      <c r="M34" s="132">
        <f t="shared" si="1"/>
        <v>0</v>
      </c>
      <c r="N34" s="219"/>
      <c r="O34" s="219"/>
      <c r="P34" s="219"/>
      <c r="Q34" s="165"/>
      <c r="R34" s="132"/>
      <c r="S34" s="209"/>
      <c r="T34" s="309">
        <f t="shared" si="22"/>
        <v>0</v>
      </c>
      <c r="U34" s="462">
        <f t="shared" si="5"/>
        <v>0</v>
      </c>
      <c r="V34" s="463">
        <f t="shared" si="6"/>
        <v>0</v>
      </c>
      <c r="W34" s="464"/>
      <c r="X34" s="438"/>
      <c r="Y34" s="438"/>
      <c r="Z34" s="438"/>
      <c r="AA34" s="438"/>
    </row>
    <row r="35" spans="1:27" s="789" customFormat="1" ht="93.75" hidden="1">
      <c r="A35" s="677">
        <v>70302</v>
      </c>
      <c r="B35" s="677" t="s">
        <v>1391</v>
      </c>
      <c r="C35" s="874" t="s">
        <v>151</v>
      </c>
      <c r="D35" s="677"/>
      <c r="E35" s="677"/>
      <c r="F35" s="997" t="str">
        <f>VLOOKUP($A35,Класиф!$A$3:$E$376,5,FALSE)</f>
        <v>0922</v>
      </c>
      <c r="G35" s="874" t="s">
        <v>1276</v>
      </c>
      <c r="H35" s="678">
        <f>I35+L35</f>
        <v>0</v>
      </c>
      <c r="I35" s="679"/>
      <c r="J35" s="679"/>
      <c r="K35" s="679"/>
      <c r="L35" s="680"/>
      <c r="M35" s="783">
        <f>N35+Q35</f>
        <v>0</v>
      </c>
      <c r="N35" s="784"/>
      <c r="O35" s="784"/>
      <c r="P35" s="784"/>
      <c r="Q35" s="785"/>
      <c r="R35" s="678"/>
      <c r="S35" s="786"/>
      <c r="T35" s="787">
        <f>M35+H35</f>
        <v>0</v>
      </c>
      <c r="U35" s="462">
        <f t="shared" si="5"/>
        <v>0</v>
      </c>
      <c r="V35" s="463">
        <f t="shared" si="6"/>
        <v>0</v>
      </c>
      <c r="W35" s="782"/>
      <c r="X35" s="788"/>
      <c r="Y35" s="788"/>
      <c r="Z35" s="788"/>
      <c r="AA35" s="788"/>
    </row>
    <row r="36" spans="1:27" ht="93.75" hidden="1">
      <c r="A36" s="147">
        <v>70304</v>
      </c>
      <c r="B36" s="147" t="s">
        <v>152</v>
      </c>
      <c r="C36" s="870" t="s">
        <v>153</v>
      </c>
      <c r="D36" s="147" t="str">
        <f>+CONCATENATE(B$27,1,E36)</f>
        <v>1011070</v>
      </c>
      <c r="E36" s="147" t="str">
        <f>VLOOKUP(A36,Класиф!A$3:C$376,3,FALSE)</f>
        <v>1070</v>
      </c>
      <c r="F36" s="380" t="str">
        <f>VLOOKUP($A36,Класиф!$A$3:$E$376,5,FALSE)</f>
        <v>0922</v>
      </c>
      <c r="G36" s="870" t="s">
        <v>1216</v>
      </c>
      <c r="H36" s="132">
        <f>I36+L36</f>
        <v>0</v>
      </c>
      <c r="I36" s="133">
        <f>+I37+I38</f>
        <v>0</v>
      </c>
      <c r="J36" s="133">
        <f>+J37+J38</f>
        <v>0</v>
      </c>
      <c r="K36" s="133">
        <f>+K37+K38</f>
        <v>0</v>
      </c>
      <c r="L36" s="210">
        <f>+L37+L38</f>
        <v>0</v>
      </c>
      <c r="M36" s="132">
        <f>+N36+Q36</f>
        <v>0</v>
      </c>
      <c r="N36" s="219">
        <f aca="true" t="shared" si="24" ref="N36:T36">+N37+N38</f>
        <v>0</v>
      </c>
      <c r="O36" s="219">
        <f t="shared" si="24"/>
        <v>0</v>
      </c>
      <c r="P36" s="219">
        <f t="shared" si="24"/>
        <v>0</v>
      </c>
      <c r="Q36" s="165">
        <f t="shared" si="24"/>
        <v>0</v>
      </c>
      <c r="R36" s="132">
        <f t="shared" si="24"/>
        <v>0</v>
      </c>
      <c r="S36" s="210">
        <f t="shared" si="24"/>
        <v>0</v>
      </c>
      <c r="T36" s="309">
        <f t="shared" si="24"/>
        <v>0</v>
      </c>
      <c r="U36" s="462">
        <f t="shared" si="5"/>
        <v>0</v>
      </c>
      <c r="V36" s="463">
        <f t="shared" si="6"/>
        <v>0</v>
      </c>
      <c r="W36" s="464"/>
      <c r="X36" s="438"/>
      <c r="Y36" s="438"/>
      <c r="Z36" s="438"/>
      <c r="AA36" s="438"/>
    </row>
    <row r="37" spans="1:27" ht="112.5" hidden="1">
      <c r="A37" s="147">
        <v>70304</v>
      </c>
      <c r="B37" s="147" t="s">
        <v>152</v>
      </c>
      <c r="C37" s="870" t="s">
        <v>153</v>
      </c>
      <c r="D37" s="147"/>
      <c r="E37" s="147"/>
      <c r="F37" s="380" t="str">
        <f>VLOOKUP($A37,Класиф!$A$3:$E$376,5,FALSE)</f>
        <v>0922</v>
      </c>
      <c r="G37" s="870" t="s">
        <v>1282</v>
      </c>
      <c r="H37" s="132">
        <f t="shared" si="0"/>
        <v>0</v>
      </c>
      <c r="I37" s="133"/>
      <c r="J37" s="133"/>
      <c r="K37" s="133"/>
      <c r="L37" s="210"/>
      <c r="M37" s="132">
        <f t="shared" si="1"/>
        <v>0</v>
      </c>
      <c r="N37" s="219"/>
      <c r="O37" s="219"/>
      <c r="P37" s="219"/>
      <c r="Q37" s="165"/>
      <c r="R37" s="132"/>
      <c r="S37" s="209"/>
      <c r="T37" s="309">
        <f t="shared" si="22"/>
        <v>0</v>
      </c>
      <c r="U37" s="462">
        <f t="shared" si="5"/>
        <v>0</v>
      </c>
      <c r="V37" s="463">
        <f t="shared" si="6"/>
        <v>0</v>
      </c>
      <c r="W37" s="464"/>
      <c r="X37" s="438"/>
      <c r="Y37" s="438"/>
      <c r="Z37" s="438"/>
      <c r="AA37" s="438"/>
    </row>
    <row r="38" spans="1:27" s="789" customFormat="1" ht="120.75" customHeight="1" hidden="1">
      <c r="A38" s="677">
        <v>70304</v>
      </c>
      <c r="B38" s="677" t="s">
        <v>152</v>
      </c>
      <c r="C38" s="874" t="s">
        <v>153</v>
      </c>
      <c r="D38" s="677"/>
      <c r="E38" s="677"/>
      <c r="F38" s="997" t="str">
        <f>VLOOKUP($A38,Класиф!$A$3:$E$376,5,FALSE)</f>
        <v>0922</v>
      </c>
      <c r="G38" s="874" t="s">
        <v>1277</v>
      </c>
      <c r="H38" s="678">
        <f>I38+L38</f>
        <v>0</v>
      </c>
      <c r="I38" s="679"/>
      <c r="J38" s="679"/>
      <c r="K38" s="679"/>
      <c r="L38" s="680"/>
      <c r="M38" s="783">
        <f>N38+Q38</f>
        <v>0</v>
      </c>
      <c r="N38" s="784"/>
      <c r="O38" s="784"/>
      <c r="P38" s="784"/>
      <c r="Q38" s="785"/>
      <c r="R38" s="678"/>
      <c r="S38" s="786"/>
      <c r="T38" s="787">
        <f t="shared" si="22"/>
        <v>0</v>
      </c>
      <c r="U38" s="462">
        <f t="shared" si="5"/>
        <v>0</v>
      </c>
      <c r="V38" s="463">
        <f t="shared" si="6"/>
        <v>0</v>
      </c>
      <c r="W38" s="782"/>
      <c r="X38" s="788"/>
      <c r="Y38" s="788"/>
      <c r="Z38" s="788"/>
      <c r="AA38" s="788"/>
    </row>
    <row r="39" spans="1:27" ht="150" hidden="1">
      <c r="A39" s="147">
        <v>70307</v>
      </c>
      <c r="B39" s="147" t="s">
        <v>154</v>
      </c>
      <c r="C39" s="870" t="s">
        <v>1449</v>
      </c>
      <c r="D39" s="147" t="str">
        <f>+CONCATENATE(B$27,1,E39)</f>
        <v>1011080</v>
      </c>
      <c r="E39" s="147" t="str">
        <f>VLOOKUP(A39,Класиф!A$3:C$376,3,FALSE)</f>
        <v>1080</v>
      </c>
      <c r="F39" s="380" t="str">
        <f>VLOOKUP($A39,Класиф!$A$3:$E$376,5,FALSE)</f>
        <v>0922</v>
      </c>
      <c r="G39" s="982" t="s">
        <v>1218</v>
      </c>
      <c r="H39" s="132">
        <f>I39+L39</f>
        <v>0</v>
      </c>
      <c r="I39" s="133">
        <f>+I40+I41</f>
        <v>0</v>
      </c>
      <c r="J39" s="133">
        <f>+J40+J41</f>
        <v>0</v>
      </c>
      <c r="K39" s="133">
        <f>+K40+K41</f>
        <v>0</v>
      </c>
      <c r="L39" s="210">
        <f>+L40+L41</f>
        <v>0</v>
      </c>
      <c r="M39" s="132">
        <f>+N39+Q39</f>
        <v>0</v>
      </c>
      <c r="N39" s="219">
        <f aca="true" t="shared" si="25" ref="N39:T39">+N40+N41</f>
        <v>0</v>
      </c>
      <c r="O39" s="219">
        <f t="shared" si="25"/>
        <v>0</v>
      </c>
      <c r="P39" s="219">
        <f t="shared" si="25"/>
        <v>0</v>
      </c>
      <c r="Q39" s="165">
        <f t="shared" si="25"/>
        <v>0</v>
      </c>
      <c r="R39" s="132">
        <f t="shared" si="25"/>
        <v>0</v>
      </c>
      <c r="S39" s="210">
        <f t="shared" si="25"/>
        <v>0</v>
      </c>
      <c r="T39" s="309">
        <f t="shared" si="25"/>
        <v>0</v>
      </c>
      <c r="U39" s="462">
        <f t="shared" si="5"/>
        <v>0</v>
      </c>
      <c r="V39" s="463">
        <f t="shared" si="6"/>
        <v>0</v>
      </c>
      <c r="W39" s="464"/>
      <c r="X39" s="438"/>
      <c r="Y39" s="438"/>
      <c r="Z39" s="438"/>
      <c r="AA39" s="438"/>
    </row>
    <row r="40" spans="1:27" ht="168.75" hidden="1">
      <c r="A40" s="147">
        <v>70307</v>
      </c>
      <c r="B40" s="147" t="s">
        <v>154</v>
      </c>
      <c r="C40" s="870" t="s">
        <v>1449</v>
      </c>
      <c r="D40" s="147"/>
      <c r="E40" s="147"/>
      <c r="F40" s="380" t="str">
        <f>VLOOKUP($A40,Класиф!$A$3:$E$376,5,FALSE)</f>
        <v>0922</v>
      </c>
      <c r="G40" s="982" t="s">
        <v>1283</v>
      </c>
      <c r="H40" s="132">
        <f t="shared" si="0"/>
        <v>0</v>
      </c>
      <c r="I40" s="133"/>
      <c r="J40" s="133"/>
      <c r="K40" s="133"/>
      <c r="L40" s="210"/>
      <c r="M40" s="132">
        <f t="shared" si="1"/>
        <v>0</v>
      </c>
      <c r="N40" s="219"/>
      <c r="O40" s="219"/>
      <c r="P40" s="219"/>
      <c r="Q40" s="165"/>
      <c r="R40" s="132"/>
      <c r="S40" s="209"/>
      <c r="T40" s="309">
        <f t="shared" si="22"/>
        <v>0</v>
      </c>
      <c r="U40" s="462">
        <f t="shared" si="5"/>
        <v>0</v>
      </c>
      <c r="V40" s="463">
        <f t="shared" si="6"/>
        <v>0</v>
      </c>
      <c r="W40" s="464"/>
      <c r="X40" s="438"/>
      <c r="Y40" s="438"/>
      <c r="Z40" s="438"/>
      <c r="AA40" s="438"/>
    </row>
    <row r="41" spans="1:27" s="789" customFormat="1" ht="168.75" hidden="1">
      <c r="A41" s="677">
        <v>70307</v>
      </c>
      <c r="B41" s="677" t="s">
        <v>154</v>
      </c>
      <c r="C41" s="874" t="s">
        <v>1449</v>
      </c>
      <c r="D41" s="677"/>
      <c r="E41" s="677"/>
      <c r="F41" s="997" t="str">
        <f>VLOOKUP($A41,Класиф!$A$3:$E$376,5,FALSE)</f>
        <v>0922</v>
      </c>
      <c r="G41" s="981" t="s">
        <v>1278</v>
      </c>
      <c r="H41" s="678">
        <f>I41+L41</f>
        <v>0</v>
      </c>
      <c r="I41" s="679"/>
      <c r="J41" s="679"/>
      <c r="K41" s="679"/>
      <c r="L41" s="680"/>
      <c r="M41" s="783">
        <f>N41+Q41</f>
        <v>0</v>
      </c>
      <c r="N41" s="784"/>
      <c r="O41" s="784"/>
      <c r="P41" s="784"/>
      <c r="Q41" s="785"/>
      <c r="R41" s="678"/>
      <c r="S41" s="786"/>
      <c r="T41" s="787">
        <f>M41+H41</f>
        <v>0</v>
      </c>
      <c r="U41" s="462">
        <f t="shared" si="5"/>
        <v>0</v>
      </c>
      <c r="V41" s="463">
        <f t="shared" si="6"/>
        <v>0</v>
      </c>
      <c r="W41" s="782"/>
      <c r="X41" s="788"/>
      <c r="Y41" s="788"/>
      <c r="Z41" s="788"/>
      <c r="AA41" s="788"/>
    </row>
    <row r="42" spans="1:27" ht="25.5" customHeight="1" hidden="1">
      <c r="A42" s="188">
        <v>70401</v>
      </c>
      <c r="B42" s="188" t="s">
        <v>1450</v>
      </c>
      <c r="C42" s="871" t="s">
        <v>1451</v>
      </c>
      <c r="D42" s="188" t="str">
        <f aca="true" t="shared" si="26" ref="D42:D54">+CONCATENATE(B$27,1,E42)</f>
        <v>1011090</v>
      </c>
      <c r="E42" s="188" t="str">
        <f>VLOOKUP(A42,Класиф!A$3:C$376,3,FALSE)</f>
        <v>1090</v>
      </c>
      <c r="F42" s="377" t="str">
        <f>VLOOKUP($A42,Класиф!$A$3:$E$376,5,FALSE)</f>
        <v>0960</v>
      </c>
      <c r="G42" s="871" t="s">
        <v>1220</v>
      </c>
      <c r="H42" s="132">
        <f t="shared" si="0"/>
        <v>0</v>
      </c>
      <c r="I42" s="219"/>
      <c r="J42" s="219"/>
      <c r="K42" s="219"/>
      <c r="L42" s="165"/>
      <c r="M42" s="132">
        <f t="shared" si="1"/>
        <v>0</v>
      </c>
      <c r="N42" s="219"/>
      <c r="O42" s="219"/>
      <c r="P42" s="219"/>
      <c r="Q42" s="165"/>
      <c r="R42" s="132"/>
      <c r="S42" s="209"/>
      <c r="T42" s="309">
        <f t="shared" si="22"/>
        <v>0</v>
      </c>
      <c r="U42" s="462">
        <f t="shared" si="5"/>
        <v>0</v>
      </c>
      <c r="V42" s="463">
        <f t="shared" si="6"/>
        <v>0</v>
      </c>
      <c r="W42" s="464"/>
      <c r="X42" s="438"/>
      <c r="Y42" s="438"/>
      <c r="Z42" s="438"/>
      <c r="AA42" s="438"/>
    </row>
    <row r="43" spans="1:27" ht="37.5" hidden="1">
      <c r="A43" s="147">
        <v>70501</v>
      </c>
      <c r="B43" s="147" t="s">
        <v>708</v>
      </c>
      <c r="C43" s="870" t="s">
        <v>709</v>
      </c>
      <c r="D43" s="147" t="str">
        <f t="shared" si="26"/>
        <v>1011100</v>
      </c>
      <c r="E43" s="147" t="str">
        <f>VLOOKUP(A43,Класиф!A$3:C$376,3,FALSE)</f>
        <v>1100</v>
      </c>
      <c r="F43" s="380" t="str">
        <f>VLOOKUP($A43,Класиф!$A$3:$E$376,5,FALSE)</f>
        <v>0930</v>
      </c>
      <c r="G43" s="870" t="s">
        <v>1222</v>
      </c>
      <c r="H43" s="132">
        <f t="shared" si="0"/>
        <v>0</v>
      </c>
      <c r="I43" s="133"/>
      <c r="J43" s="133"/>
      <c r="K43" s="133"/>
      <c r="L43" s="210"/>
      <c r="M43" s="132">
        <f t="shared" si="1"/>
        <v>0</v>
      </c>
      <c r="N43" s="133"/>
      <c r="O43" s="133"/>
      <c r="P43" s="133"/>
      <c r="Q43" s="210"/>
      <c r="R43" s="132"/>
      <c r="S43" s="209"/>
      <c r="T43" s="309">
        <f t="shared" si="22"/>
        <v>0</v>
      </c>
      <c r="U43" s="462">
        <f t="shared" si="5"/>
        <v>0</v>
      </c>
      <c r="V43" s="463">
        <f t="shared" si="6"/>
        <v>0</v>
      </c>
      <c r="W43" s="464"/>
      <c r="X43" s="438"/>
      <c r="Y43" s="438"/>
      <c r="Z43" s="438"/>
      <c r="AA43" s="438"/>
    </row>
    <row r="44" spans="1:27" ht="39" customHeight="1" hidden="1">
      <c r="A44" s="188">
        <v>70601</v>
      </c>
      <c r="B44" s="188" t="s">
        <v>1452</v>
      </c>
      <c r="C44" s="871" t="s">
        <v>1453</v>
      </c>
      <c r="D44" s="188" t="str">
        <f t="shared" si="26"/>
        <v>1011120</v>
      </c>
      <c r="E44" s="188" t="str">
        <f>VLOOKUP(A44,Класиф!A$3:C$376,3,FALSE)</f>
        <v>1120</v>
      </c>
      <c r="F44" s="377" t="str">
        <f>VLOOKUP($A44,Класиф!$A$3:$E$376,5,FALSE)</f>
        <v>0941</v>
      </c>
      <c r="G44" s="871" t="s">
        <v>1228</v>
      </c>
      <c r="H44" s="132">
        <f t="shared" si="0"/>
        <v>0</v>
      </c>
      <c r="I44" s="219"/>
      <c r="J44" s="133"/>
      <c r="K44" s="133"/>
      <c r="L44" s="210"/>
      <c r="M44" s="132">
        <f t="shared" si="1"/>
        <v>0</v>
      </c>
      <c r="N44" s="133"/>
      <c r="O44" s="133"/>
      <c r="P44" s="133"/>
      <c r="Q44" s="210"/>
      <c r="R44" s="132"/>
      <c r="S44" s="209"/>
      <c r="T44" s="309">
        <f t="shared" si="22"/>
        <v>0</v>
      </c>
      <c r="U44" s="462">
        <f t="shared" si="5"/>
        <v>0</v>
      </c>
      <c r="V44" s="463">
        <f t="shared" si="6"/>
        <v>0</v>
      </c>
      <c r="W44" s="464"/>
      <c r="X44" s="438"/>
      <c r="Y44" s="438"/>
      <c r="Z44" s="438"/>
      <c r="AA44" s="438"/>
    </row>
    <row r="45" spans="1:27" ht="75" hidden="1">
      <c r="A45" s="188">
        <v>70701</v>
      </c>
      <c r="B45" s="188" t="s">
        <v>512</v>
      </c>
      <c r="C45" s="871" t="s">
        <v>1454</v>
      </c>
      <c r="D45" s="188" t="str">
        <f t="shared" si="26"/>
        <v>1011140</v>
      </c>
      <c r="E45" s="188" t="str">
        <f>VLOOKUP(A45,Класиф!A$3:C$376,3,FALSE)</f>
        <v>1140</v>
      </c>
      <c r="F45" s="377" t="str">
        <f>VLOOKUP($A45,Класиф!$A$3:$E$376,5,FALSE)</f>
        <v>0950</v>
      </c>
      <c r="G45" s="871" t="s">
        <v>1235</v>
      </c>
      <c r="H45" s="132">
        <f t="shared" si="0"/>
        <v>0</v>
      </c>
      <c r="I45" s="219"/>
      <c r="J45" s="133"/>
      <c r="K45" s="133"/>
      <c r="L45" s="210"/>
      <c r="M45" s="132">
        <f t="shared" si="1"/>
        <v>0</v>
      </c>
      <c r="N45" s="133"/>
      <c r="O45" s="133"/>
      <c r="P45" s="133"/>
      <c r="Q45" s="210"/>
      <c r="R45" s="132"/>
      <c r="S45" s="209"/>
      <c r="T45" s="309">
        <f t="shared" si="22"/>
        <v>0</v>
      </c>
      <c r="U45" s="462">
        <f t="shared" si="5"/>
        <v>0</v>
      </c>
      <c r="V45" s="463">
        <f t="shared" si="6"/>
        <v>0</v>
      </c>
      <c r="W45" s="464"/>
      <c r="X45" s="438"/>
      <c r="Y45" s="438"/>
      <c r="Z45" s="438"/>
      <c r="AA45" s="438"/>
    </row>
    <row r="46" spans="1:27" ht="56.25" hidden="1">
      <c r="A46" s="188">
        <v>70802</v>
      </c>
      <c r="B46" s="188" t="s">
        <v>1455</v>
      </c>
      <c r="C46" s="872" t="s">
        <v>129</v>
      </c>
      <c r="D46" s="188" t="str">
        <f t="shared" si="26"/>
        <v>1011170</v>
      </c>
      <c r="E46" s="188" t="str">
        <f>VLOOKUP(A46,Класиф!A$3:C$376,3,FALSE)</f>
        <v>1170</v>
      </c>
      <c r="F46" s="377" t="str">
        <f>VLOOKUP($A46,Класиф!$A$3:$E$376,5,FALSE)</f>
        <v>0990</v>
      </c>
      <c r="G46" s="871" t="s">
        <v>1060</v>
      </c>
      <c r="H46" s="132">
        <f t="shared" si="0"/>
        <v>0</v>
      </c>
      <c r="I46" s="219"/>
      <c r="J46" s="133"/>
      <c r="K46" s="133"/>
      <c r="L46" s="210"/>
      <c r="M46" s="132">
        <f t="shared" si="1"/>
        <v>0</v>
      </c>
      <c r="N46" s="133"/>
      <c r="O46" s="133"/>
      <c r="P46" s="133"/>
      <c r="Q46" s="210"/>
      <c r="R46" s="132"/>
      <c r="S46" s="209"/>
      <c r="T46" s="309">
        <f t="shared" si="22"/>
        <v>0</v>
      </c>
      <c r="U46" s="462">
        <f t="shared" si="5"/>
        <v>0</v>
      </c>
      <c r="V46" s="463">
        <f t="shared" si="6"/>
        <v>0</v>
      </c>
      <c r="W46" s="464"/>
      <c r="X46" s="438"/>
      <c r="Y46" s="438"/>
      <c r="Z46" s="438"/>
      <c r="AA46" s="438"/>
    </row>
    <row r="47" spans="1:27" ht="18.75" hidden="1">
      <c r="A47" s="188">
        <v>70806</v>
      </c>
      <c r="B47" s="188" t="s">
        <v>1456</v>
      </c>
      <c r="C47" s="871" t="s">
        <v>1457</v>
      </c>
      <c r="D47" s="188" t="str">
        <f t="shared" si="26"/>
        <v>1011210</v>
      </c>
      <c r="E47" s="188" t="str">
        <f>VLOOKUP(A47,Класиф!A$3:C$376,3,FALSE)</f>
        <v>1210</v>
      </c>
      <c r="F47" s="377" t="str">
        <f>VLOOKUP($A47,Класиф!$A$3:$E$376,5,FALSE)</f>
        <v>0990</v>
      </c>
      <c r="G47" s="871" t="s">
        <v>1062</v>
      </c>
      <c r="H47" s="132">
        <f t="shared" si="0"/>
        <v>0</v>
      </c>
      <c r="I47" s="219"/>
      <c r="J47" s="133"/>
      <c r="K47" s="133"/>
      <c r="L47" s="210"/>
      <c r="M47" s="132">
        <f t="shared" si="1"/>
        <v>0</v>
      </c>
      <c r="N47" s="133"/>
      <c r="O47" s="133"/>
      <c r="P47" s="133"/>
      <c r="Q47" s="210"/>
      <c r="R47" s="132"/>
      <c r="S47" s="209"/>
      <c r="T47" s="309">
        <f t="shared" si="22"/>
        <v>0</v>
      </c>
      <c r="U47" s="462">
        <f t="shared" si="5"/>
        <v>0</v>
      </c>
      <c r="V47" s="463">
        <f t="shared" si="6"/>
        <v>0</v>
      </c>
      <c r="W47" s="464"/>
      <c r="X47" s="438"/>
      <c r="Y47" s="438"/>
      <c r="Z47" s="438"/>
      <c r="AA47" s="438"/>
    </row>
    <row r="48" spans="1:27" ht="18.75" hidden="1">
      <c r="A48" s="188">
        <v>70807</v>
      </c>
      <c r="B48" s="188" t="s">
        <v>1458</v>
      </c>
      <c r="C48" s="871" t="s">
        <v>148</v>
      </c>
      <c r="D48" s="188" t="str">
        <f t="shared" si="26"/>
        <v>1011220</v>
      </c>
      <c r="E48" s="965">
        <v>1220</v>
      </c>
      <c r="F48" s="995" t="str">
        <f>VLOOKUP($A48,Класиф!$A$3:$E$376,5,FALSE)</f>
        <v>0990</v>
      </c>
      <c r="G48" s="871" t="s">
        <v>1459</v>
      </c>
      <c r="H48" s="132">
        <f>I48+L48</f>
        <v>0</v>
      </c>
      <c r="I48" s="219"/>
      <c r="J48" s="133"/>
      <c r="K48" s="133"/>
      <c r="L48" s="210"/>
      <c r="M48" s="132">
        <f>N48+Q48</f>
        <v>0</v>
      </c>
      <c r="N48" s="133"/>
      <c r="O48" s="133"/>
      <c r="P48" s="133"/>
      <c r="Q48" s="210"/>
      <c r="R48" s="132"/>
      <c r="S48" s="209"/>
      <c r="T48" s="309">
        <f>M48+H48</f>
        <v>0</v>
      </c>
      <c r="U48" s="462">
        <f t="shared" si="5"/>
        <v>0</v>
      </c>
      <c r="V48" s="463">
        <f t="shared" si="6"/>
        <v>0</v>
      </c>
      <c r="W48" s="464"/>
      <c r="X48" s="438"/>
      <c r="Y48" s="438"/>
      <c r="Z48" s="438"/>
      <c r="AA48" s="438"/>
    </row>
    <row r="49" spans="1:27" ht="18.75" hidden="1">
      <c r="A49" s="482">
        <v>130000</v>
      </c>
      <c r="B49" s="482" t="s">
        <v>1119</v>
      </c>
      <c r="C49" s="483" t="s">
        <v>1022</v>
      </c>
      <c r="D49" s="482" t="str">
        <f t="shared" si="26"/>
        <v>1015000</v>
      </c>
      <c r="E49" s="482" t="str">
        <f>VLOOKUP(A49,Класиф!A$3:C$376,3,FALSE)</f>
        <v>5000</v>
      </c>
      <c r="F49" s="996">
        <f>VLOOKUP($A49,Класиф!$A$3:$E$376,5,FALSE)</f>
        <v>0</v>
      </c>
      <c r="G49" s="483" t="s">
        <v>940</v>
      </c>
      <c r="H49" s="484">
        <f t="shared" si="0"/>
        <v>0</v>
      </c>
      <c r="I49" s="468">
        <f>+I51</f>
        <v>0</v>
      </c>
      <c r="J49" s="951">
        <f>+J51</f>
        <v>0</v>
      </c>
      <c r="K49" s="951">
        <f>+K51</f>
        <v>0</v>
      </c>
      <c r="L49" s="951">
        <f>+L51</f>
        <v>0</v>
      </c>
      <c r="M49" s="895">
        <f t="shared" si="1"/>
        <v>0</v>
      </c>
      <c r="N49" s="951">
        <f aca="true" t="shared" si="27" ref="N49:T49">+N51</f>
        <v>0</v>
      </c>
      <c r="O49" s="951">
        <f t="shared" si="27"/>
        <v>0</v>
      </c>
      <c r="P49" s="951">
        <f t="shared" si="27"/>
        <v>0</v>
      </c>
      <c r="Q49" s="951">
        <f t="shared" si="27"/>
        <v>0</v>
      </c>
      <c r="R49" s="132">
        <f t="shared" si="27"/>
        <v>0</v>
      </c>
      <c r="S49" s="952">
        <f t="shared" si="27"/>
        <v>0</v>
      </c>
      <c r="T49" s="497">
        <f t="shared" si="27"/>
        <v>0</v>
      </c>
      <c r="U49" s="462">
        <f t="shared" si="5"/>
        <v>0</v>
      </c>
      <c r="V49" s="463">
        <f t="shared" si="6"/>
        <v>0</v>
      </c>
      <c r="W49" s="464"/>
      <c r="X49" s="438"/>
      <c r="Y49" s="438"/>
      <c r="Z49" s="438"/>
      <c r="AA49" s="438"/>
    </row>
    <row r="50" spans="1:27" ht="18.75" hidden="1">
      <c r="A50" s="482"/>
      <c r="B50" s="482"/>
      <c r="C50" s="988"/>
      <c r="D50" s="987" t="str">
        <f t="shared" si="26"/>
        <v>1015020</v>
      </c>
      <c r="E50" s="482" t="s">
        <v>945</v>
      </c>
      <c r="F50" s="996"/>
      <c r="G50" s="986" t="s">
        <v>1040</v>
      </c>
      <c r="H50" s="132">
        <f>I50+L50</f>
        <v>0</v>
      </c>
      <c r="I50" s="219">
        <f>+I51</f>
        <v>0</v>
      </c>
      <c r="J50" s="133">
        <f>+J51</f>
        <v>0</v>
      </c>
      <c r="K50" s="133">
        <f>+K51</f>
        <v>0</v>
      </c>
      <c r="L50" s="210">
        <f>+L51</f>
        <v>0</v>
      </c>
      <c r="M50" s="132">
        <f>N50+Q50</f>
        <v>0</v>
      </c>
      <c r="N50" s="133">
        <f aca="true" t="shared" si="28" ref="N50:T50">+N51</f>
        <v>0</v>
      </c>
      <c r="O50" s="133">
        <f t="shared" si="28"/>
        <v>0</v>
      </c>
      <c r="P50" s="133">
        <f t="shared" si="28"/>
        <v>0</v>
      </c>
      <c r="Q50" s="210">
        <f t="shared" si="28"/>
        <v>0</v>
      </c>
      <c r="R50" s="132">
        <f t="shared" si="28"/>
        <v>0</v>
      </c>
      <c r="S50" s="209">
        <f t="shared" si="28"/>
        <v>0</v>
      </c>
      <c r="T50" s="309">
        <f t="shared" si="28"/>
        <v>0</v>
      </c>
      <c r="U50" s="462">
        <f t="shared" si="5"/>
        <v>0</v>
      </c>
      <c r="V50" s="463">
        <f t="shared" si="6"/>
        <v>0</v>
      </c>
      <c r="W50" s="464"/>
      <c r="X50" s="438"/>
      <c r="Y50" s="438"/>
      <c r="Z50" s="438"/>
      <c r="AA50" s="438"/>
    </row>
    <row r="51" spans="1:27" s="466" customFormat="1" ht="56.25" hidden="1">
      <c r="A51" s="188">
        <v>130107</v>
      </c>
      <c r="B51" s="188" t="s">
        <v>1460</v>
      </c>
      <c r="C51" s="873" t="s">
        <v>490</v>
      </c>
      <c r="D51" s="188" t="str">
        <f t="shared" si="26"/>
        <v>1015022</v>
      </c>
      <c r="E51" s="188" t="str">
        <f>VLOOKUP(A51,Класиф!A$3:C$376,3,FALSE)</f>
        <v>5022</v>
      </c>
      <c r="F51" s="377" t="str">
        <f>VLOOKUP($A51,Класиф!$A$3:$E$376,5,FALSE)</f>
        <v>0810</v>
      </c>
      <c r="G51" s="869" t="s">
        <v>481</v>
      </c>
      <c r="H51" s="132">
        <f t="shared" si="0"/>
        <v>0</v>
      </c>
      <c r="I51" s="219"/>
      <c r="J51" s="133"/>
      <c r="K51" s="133"/>
      <c r="L51" s="210"/>
      <c r="M51" s="132">
        <f t="shared" si="1"/>
        <v>0</v>
      </c>
      <c r="N51" s="133"/>
      <c r="O51" s="133"/>
      <c r="P51" s="133"/>
      <c r="Q51" s="210"/>
      <c r="R51" s="132"/>
      <c r="S51" s="209"/>
      <c r="T51" s="309">
        <f>M51+H51</f>
        <v>0</v>
      </c>
      <c r="U51" s="462">
        <f t="shared" si="5"/>
        <v>0</v>
      </c>
      <c r="V51" s="463">
        <f t="shared" si="6"/>
        <v>0</v>
      </c>
      <c r="W51" s="464"/>
      <c r="X51" s="465"/>
      <c r="Y51" s="465"/>
      <c r="Z51" s="465"/>
      <c r="AA51" s="465"/>
    </row>
    <row r="52" spans="1:27" s="466" customFormat="1" ht="20.25" hidden="1">
      <c r="A52" s="896">
        <v>150000</v>
      </c>
      <c r="B52" s="896" t="s">
        <v>1120</v>
      </c>
      <c r="C52" s="897" t="s">
        <v>1406</v>
      </c>
      <c r="D52" s="896" t="str">
        <f t="shared" si="26"/>
        <v>1016300</v>
      </c>
      <c r="E52" s="896" t="str">
        <f>VLOOKUP(A52,Класиф!A$3:C$376,3,FALSE)</f>
        <v>6300</v>
      </c>
      <c r="F52" s="1000">
        <f>VLOOKUP($A52,Класиф!$A$3:$E$376,5,FALSE)</f>
        <v>0</v>
      </c>
      <c r="G52" s="897" t="s">
        <v>210</v>
      </c>
      <c r="H52" s="755">
        <f t="shared" si="0"/>
        <v>0</v>
      </c>
      <c r="I52" s="753">
        <f>+I53+I54</f>
        <v>0</v>
      </c>
      <c r="J52" s="753">
        <f>+J53+J54</f>
        <v>0</v>
      </c>
      <c r="K52" s="753">
        <f>+K53+K54</f>
        <v>0</v>
      </c>
      <c r="L52" s="893">
        <f>+L53+L54</f>
        <v>0</v>
      </c>
      <c r="M52" s="755">
        <f t="shared" si="1"/>
        <v>0</v>
      </c>
      <c r="N52" s="753">
        <f aca="true" t="shared" si="29" ref="N52:T52">+N53+N54</f>
        <v>0</v>
      </c>
      <c r="O52" s="753">
        <f t="shared" si="29"/>
        <v>0</v>
      </c>
      <c r="P52" s="753">
        <f t="shared" si="29"/>
        <v>0</v>
      </c>
      <c r="Q52" s="893">
        <f t="shared" si="29"/>
        <v>0</v>
      </c>
      <c r="R52" s="895">
        <f t="shared" si="29"/>
        <v>0</v>
      </c>
      <c r="S52" s="893">
        <f t="shared" si="29"/>
        <v>0</v>
      </c>
      <c r="T52" s="604">
        <f t="shared" si="29"/>
        <v>0</v>
      </c>
      <c r="U52" s="462">
        <f t="shared" si="5"/>
        <v>0</v>
      </c>
      <c r="V52" s="463">
        <f t="shared" si="6"/>
        <v>0</v>
      </c>
      <c r="W52" s="464"/>
      <c r="X52" s="465"/>
      <c r="Y52" s="465"/>
      <c r="Z52" s="465"/>
      <c r="AA52" s="465"/>
    </row>
    <row r="53" spans="1:27" s="466" customFormat="1" ht="37.5" hidden="1">
      <c r="A53" s="145">
        <v>150101</v>
      </c>
      <c r="B53" s="145" t="s">
        <v>1431</v>
      </c>
      <c r="C53" s="879" t="s">
        <v>1407</v>
      </c>
      <c r="D53" s="145" t="str">
        <f t="shared" si="26"/>
        <v>1016310</v>
      </c>
      <c r="E53" s="145" t="str">
        <f>VLOOKUP(A53,Класиф!A$3:C$376,3,FALSE)</f>
        <v>6310</v>
      </c>
      <c r="F53" s="1001" t="str">
        <f>VLOOKUP($A53,Класиф!$A$3:$E$376,5,FALSE)</f>
        <v>0490</v>
      </c>
      <c r="G53" s="879" t="s">
        <v>1602</v>
      </c>
      <c r="H53" s="121">
        <f t="shared" si="0"/>
        <v>0</v>
      </c>
      <c r="I53" s="395"/>
      <c r="J53" s="395"/>
      <c r="K53" s="395"/>
      <c r="L53" s="776"/>
      <c r="M53" s="121">
        <f t="shared" si="1"/>
        <v>0</v>
      </c>
      <c r="N53" s="60"/>
      <c r="O53" s="60"/>
      <c r="P53" s="60"/>
      <c r="Q53" s="670"/>
      <c r="R53" s="777"/>
      <c r="S53" s="776"/>
      <c r="T53" s="116">
        <f>M53+H53</f>
        <v>0</v>
      </c>
      <c r="U53" s="462">
        <f t="shared" si="5"/>
        <v>0</v>
      </c>
      <c r="V53" s="463">
        <f t="shared" si="6"/>
        <v>0</v>
      </c>
      <c r="W53" s="464"/>
      <c r="X53" s="465"/>
      <c r="Y53" s="465"/>
      <c r="Z53" s="465"/>
      <c r="AA53" s="465"/>
    </row>
    <row r="54" spans="1:27" s="466" customFormat="1" ht="20.25" hidden="1">
      <c r="A54" s="145">
        <v>150122</v>
      </c>
      <c r="B54" s="145" t="s">
        <v>1354</v>
      </c>
      <c r="C54" s="879" t="s">
        <v>1355</v>
      </c>
      <c r="D54" s="145" t="str">
        <f t="shared" si="26"/>
        <v>1016410</v>
      </c>
      <c r="E54" s="145" t="str">
        <f>VLOOKUP(A54,Класиф!A$3:C$376,3,FALSE)</f>
        <v>6410</v>
      </c>
      <c r="F54" s="1001" t="str">
        <f>VLOOKUP($A54,Класиф!$A$3:$E$376,5,FALSE)</f>
        <v>0470</v>
      </c>
      <c r="G54" s="879" t="s">
        <v>703</v>
      </c>
      <c r="H54" s="121">
        <f t="shared" si="0"/>
        <v>0</v>
      </c>
      <c r="I54" s="395"/>
      <c r="J54" s="395"/>
      <c r="K54" s="395"/>
      <c r="L54" s="776"/>
      <c r="M54" s="121">
        <f t="shared" si="1"/>
        <v>0</v>
      </c>
      <c r="N54" s="60"/>
      <c r="O54" s="60"/>
      <c r="P54" s="60"/>
      <c r="Q54" s="670"/>
      <c r="R54" s="777"/>
      <c r="S54" s="776"/>
      <c r="T54" s="116">
        <f>M54+H54</f>
        <v>0</v>
      </c>
      <c r="U54" s="462">
        <f t="shared" si="5"/>
        <v>0</v>
      </c>
      <c r="V54" s="463">
        <f t="shared" si="6"/>
        <v>0</v>
      </c>
      <c r="W54" s="464"/>
      <c r="X54" s="465"/>
      <c r="Y54" s="465"/>
      <c r="Z54" s="465"/>
      <c r="AA54" s="465"/>
    </row>
    <row r="55" spans="1:27" ht="60.75">
      <c r="A55" s="178">
        <v>11</v>
      </c>
      <c r="B55" s="178" t="s">
        <v>1074</v>
      </c>
      <c r="C55" s="186" t="s">
        <v>1437</v>
      </c>
      <c r="D55" s="178" t="s">
        <v>1074</v>
      </c>
      <c r="E55" s="178"/>
      <c r="F55" s="998"/>
      <c r="G55" s="186" t="s">
        <v>1437</v>
      </c>
      <c r="H55" s="228">
        <f t="shared" si="0"/>
        <v>28801900</v>
      </c>
      <c r="I55" s="227">
        <f>+I58+I81+I56+I65</f>
        <v>28801900</v>
      </c>
      <c r="J55" s="227">
        <f>+J58+J81+J56+J65</f>
        <v>13251000</v>
      </c>
      <c r="K55" s="227">
        <f>+K58+K81+K56+K65</f>
        <v>929400</v>
      </c>
      <c r="L55" s="203">
        <f>+L58+L81+L56+L65</f>
        <v>0</v>
      </c>
      <c r="M55" s="228">
        <f t="shared" si="1"/>
        <v>2031300</v>
      </c>
      <c r="N55" s="227">
        <f aca="true" t="shared" si="30" ref="N55:T55">+N58+N81+N56+N65</f>
        <v>0</v>
      </c>
      <c r="O55" s="227">
        <f t="shared" si="30"/>
        <v>0</v>
      </c>
      <c r="P55" s="227">
        <f t="shared" si="30"/>
        <v>0</v>
      </c>
      <c r="Q55" s="203">
        <f t="shared" si="30"/>
        <v>2031300</v>
      </c>
      <c r="R55" s="228">
        <f t="shared" si="30"/>
        <v>2031300</v>
      </c>
      <c r="S55" s="203">
        <f t="shared" si="30"/>
        <v>2031300</v>
      </c>
      <c r="T55" s="232">
        <f t="shared" si="30"/>
        <v>30833200</v>
      </c>
      <c r="U55" s="462">
        <f t="shared" si="5"/>
        <v>0</v>
      </c>
      <c r="V55" s="463">
        <f t="shared" si="6"/>
        <v>110742600</v>
      </c>
      <c r="W55" s="464"/>
      <c r="X55" s="438"/>
      <c r="Y55" s="438"/>
      <c r="Z55" s="438"/>
      <c r="AA55" s="438"/>
    </row>
    <row r="56" spans="1:27" ht="18.75">
      <c r="A56" s="467">
        <v>70000</v>
      </c>
      <c r="B56" s="467" t="s">
        <v>716</v>
      </c>
      <c r="C56" s="875" t="s">
        <v>1510</v>
      </c>
      <c r="D56" s="975" t="str">
        <f>+CONCATENATE(B$55,1,E56)</f>
        <v>1111000</v>
      </c>
      <c r="E56" s="467" t="str">
        <f>VLOOKUP(A56,Класиф!A$3:C$376,3,FALSE)</f>
        <v>1000</v>
      </c>
      <c r="F56" s="994">
        <f>VLOOKUP($A56,Класиф!$A$3:$E$376,5,FALSE)</f>
        <v>0</v>
      </c>
      <c r="G56" s="875" t="s">
        <v>1199</v>
      </c>
      <c r="H56" s="484">
        <f t="shared" si="0"/>
        <v>1431000</v>
      </c>
      <c r="I56" s="468">
        <f>+I57</f>
        <v>1431000</v>
      </c>
      <c r="J56" s="468">
        <f>+J57</f>
        <v>504900</v>
      </c>
      <c r="K56" s="468">
        <f>+K57</f>
        <v>81800</v>
      </c>
      <c r="L56" s="485">
        <f>+L57</f>
        <v>0</v>
      </c>
      <c r="M56" s="484">
        <f t="shared" si="1"/>
        <v>1675000</v>
      </c>
      <c r="N56" s="468">
        <f aca="true" t="shared" si="31" ref="N56:T56">+N57</f>
        <v>0</v>
      </c>
      <c r="O56" s="468">
        <f t="shared" si="31"/>
        <v>0</v>
      </c>
      <c r="P56" s="468">
        <f t="shared" si="31"/>
        <v>0</v>
      </c>
      <c r="Q56" s="485">
        <f t="shared" si="31"/>
        <v>1675000</v>
      </c>
      <c r="R56" s="484">
        <f t="shared" si="31"/>
        <v>1675000</v>
      </c>
      <c r="S56" s="485">
        <f t="shared" si="31"/>
        <v>1675000</v>
      </c>
      <c r="T56" s="601">
        <f t="shared" si="31"/>
        <v>3106000</v>
      </c>
      <c r="U56" s="462">
        <f t="shared" si="5"/>
        <v>0</v>
      </c>
      <c r="V56" s="463">
        <f t="shared" si="6"/>
        <v>13254700</v>
      </c>
      <c r="W56" s="464"/>
      <c r="X56" s="438"/>
      <c r="Y56" s="438"/>
      <c r="Z56" s="438"/>
      <c r="AA56" s="438"/>
    </row>
    <row r="57" spans="1:27" ht="56.25">
      <c r="A57" s="188">
        <v>70401</v>
      </c>
      <c r="B57" s="188" t="s">
        <v>1450</v>
      </c>
      <c r="C57" s="871" t="s">
        <v>1451</v>
      </c>
      <c r="D57" s="188" t="str">
        <f aca="true" t="shared" si="32" ref="D57:D82">+CONCATENATE(B$55,1,E57)</f>
        <v>1111090</v>
      </c>
      <c r="E57" s="188" t="str">
        <f>VLOOKUP(A57,Класиф!A$3:C$376,3,FALSE)</f>
        <v>1090</v>
      </c>
      <c r="F57" s="377" t="str">
        <f>VLOOKUP($A57,Класиф!$A$3:$E$376,5,FALSE)</f>
        <v>0960</v>
      </c>
      <c r="G57" s="871" t="s">
        <v>1220</v>
      </c>
      <c r="H57" s="132">
        <f t="shared" si="0"/>
        <v>1431000</v>
      </c>
      <c r="I57" s="88">
        <v>1431000</v>
      </c>
      <c r="J57" s="88">
        <v>504900</v>
      </c>
      <c r="K57" s="88">
        <v>81800</v>
      </c>
      <c r="L57" s="195"/>
      <c r="M57" s="132">
        <f t="shared" si="1"/>
        <v>1675000</v>
      </c>
      <c r="N57" s="88"/>
      <c r="O57" s="88"/>
      <c r="P57" s="88"/>
      <c r="Q57" s="670">
        <v>1675000</v>
      </c>
      <c r="R57" s="127">
        <v>1675000</v>
      </c>
      <c r="S57" s="128">
        <v>1675000</v>
      </c>
      <c r="T57" s="116">
        <f>+M57+H57</f>
        <v>3106000</v>
      </c>
      <c r="U57" s="462">
        <f t="shared" si="5"/>
        <v>0</v>
      </c>
      <c r="V57" s="463">
        <f t="shared" si="6"/>
        <v>13254700</v>
      </c>
      <c r="W57" s="464"/>
      <c r="X57" s="438"/>
      <c r="Y57" s="438"/>
      <c r="Z57" s="438"/>
      <c r="AA57" s="438"/>
    </row>
    <row r="58" spans="1:27" ht="18" customHeight="1">
      <c r="A58" s="482">
        <v>90000</v>
      </c>
      <c r="B58" s="482" t="s">
        <v>718</v>
      </c>
      <c r="C58" s="876" t="s">
        <v>684</v>
      </c>
      <c r="D58" s="482" t="str">
        <f t="shared" si="32"/>
        <v>1113000</v>
      </c>
      <c r="E58" s="482" t="str">
        <f>VLOOKUP(A58,Класиф!A$3:C$376,3,FALSE)</f>
        <v>3000</v>
      </c>
      <c r="F58" s="996">
        <f>VLOOKUP($A58,Класиф!$A$3:$E$376,5,FALSE)</f>
        <v>0</v>
      </c>
      <c r="G58" s="876" t="s">
        <v>604</v>
      </c>
      <c r="H58" s="484">
        <f>I58+L58</f>
        <v>4578800</v>
      </c>
      <c r="I58" s="468">
        <f>SUM(I60:I64)</f>
        <v>4578800</v>
      </c>
      <c r="J58" s="468">
        <f>SUM(J60:J64)</f>
        <v>0</v>
      </c>
      <c r="K58" s="468">
        <f>SUM(K60:K64)</f>
        <v>0</v>
      </c>
      <c r="L58" s="485">
        <f>SUM(L60:L64)</f>
        <v>0</v>
      </c>
      <c r="M58" s="484">
        <f t="shared" si="1"/>
        <v>150000</v>
      </c>
      <c r="N58" s="468">
        <f aca="true" t="shared" si="33" ref="N58:T58">SUM(N60:N64)</f>
        <v>0</v>
      </c>
      <c r="O58" s="468">
        <f t="shared" si="33"/>
        <v>0</v>
      </c>
      <c r="P58" s="468">
        <f t="shared" si="33"/>
        <v>0</v>
      </c>
      <c r="Q58" s="485">
        <f t="shared" si="33"/>
        <v>150000</v>
      </c>
      <c r="R58" s="484">
        <f t="shared" si="33"/>
        <v>150000</v>
      </c>
      <c r="S58" s="485">
        <f t="shared" si="33"/>
        <v>150000</v>
      </c>
      <c r="T58" s="601">
        <f t="shared" si="33"/>
        <v>4728800</v>
      </c>
      <c r="U58" s="462">
        <f t="shared" si="5"/>
        <v>0</v>
      </c>
      <c r="V58" s="463">
        <f t="shared" si="6"/>
        <v>14486400</v>
      </c>
      <c r="W58" s="464"/>
      <c r="X58" s="438"/>
      <c r="Y58" s="438"/>
      <c r="Z58" s="438"/>
      <c r="AA58" s="438"/>
    </row>
    <row r="59" spans="1:27" ht="37.5">
      <c r="A59" s="899"/>
      <c r="B59" s="899"/>
      <c r="C59" s="886"/>
      <c r="D59" s="145" t="str">
        <f t="shared" si="32"/>
        <v>1113130</v>
      </c>
      <c r="E59" s="899" t="s">
        <v>863</v>
      </c>
      <c r="F59" s="1002"/>
      <c r="G59" s="991" t="s">
        <v>1443</v>
      </c>
      <c r="H59" s="989">
        <f>I59+L59</f>
        <v>286700</v>
      </c>
      <c r="I59" s="990">
        <f>SUM(I60:I61)</f>
        <v>286700</v>
      </c>
      <c r="J59" s="990">
        <f aca="true" t="shared" si="34" ref="J59:T59">SUM(J60:J61)</f>
        <v>0</v>
      </c>
      <c r="K59" s="990">
        <f t="shared" si="34"/>
        <v>0</v>
      </c>
      <c r="L59" s="670">
        <f t="shared" si="34"/>
        <v>0</v>
      </c>
      <c r="M59" s="989">
        <f t="shared" si="34"/>
        <v>0</v>
      </c>
      <c r="N59" s="990">
        <f t="shared" si="34"/>
        <v>0</v>
      </c>
      <c r="O59" s="990">
        <f t="shared" si="34"/>
        <v>0</v>
      </c>
      <c r="P59" s="990">
        <f t="shared" si="34"/>
        <v>0</v>
      </c>
      <c r="Q59" s="670">
        <f t="shared" si="34"/>
        <v>0</v>
      </c>
      <c r="R59" s="989">
        <f t="shared" si="34"/>
        <v>0</v>
      </c>
      <c r="S59" s="670">
        <f t="shared" si="34"/>
        <v>0</v>
      </c>
      <c r="T59" s="115">
        <f t="shared" si="34"/>
        <v>286700</v>
      </c>
      <c r="U59" s="462">
        <f t="shared" si="5"/>
        <v>0</v>
      </c>
      <c r="V59" s="463">
        <f t="shared" si="6"/>
        <v>860100</v>
      </c>
      <c r="W59" s="898"/>
      <c r="X59" s="438"/>
      <c r="Y59" s="438"/>
      <c r="Z59" s="438"/>
      <c r="AA59" s="438"/>
    </row>
    <row r="60" spans="1:27" s="499" customFormat="1" ht="30.75" customHeight="1">
      <c r="A60" s="145">
        <v>91104</v>
      </c>
      <c r="B60" s="145" t="s">
        <v>131</v>
      </c>
      <c r="C60" s="877" t="s">
        <v>995</v>
      </c>
      <c r="D60" s="145" t="str">
        <f t="shared" si="32"/>
        <v>1113133</v>
      </c>
      <c r="E60" s="145" t="str">
        <f>VLOOKUP(A60,Класиф!A$3:C$376,3,FALSE)</f>
        <v>3133</v>
      </c>
      <c r="F60" s="380">
        <f>VLOOKUP($A60,Класиф!$A$3:$E$376,5,FALSE)</f>
        <v>1040</v>
      </c>
      <c r="G60" s="877" t="s">
        <v>1374</v>
      </c>
      <c r="H60" s="132">
        <f t="shared" si="0"/>
        <v>19700</v>
      </c>
      <c r="I60" s="226">
        <v>19700</v>
      </c>
      <c r="J60" s="226"/>
      <c r="K60" s="226"/>
      <c r="L60" s="153"/>
      <c r="M60" s="132">
        <f t="shared" si="1"/>
        <v>0</v>
      </c>
      <c r="N60" s="226"/>
      <c r="O60" s="226"/>
      <c r="P60" s="226"/>
      <c r="Q60" s="153"/>
      <c r="R60" s="127"/>
      <c r="S60" s="128"/>
      <c r="T60" s="116">
        <f>+M60+H60</f>
        <v>19700</v>
      </c>
      <c r="U60" s="462">
        <f t="shared" si="5"/>
        <v>0</v>
      </c>
      <c r="V60" s="463">
        <f t="shared" si="6"/>
        <v>59100</v>
      </c>
      <c r="W60" s="464"/>
      <c r="X60" s="498"/>
      <c r="Y60" s="498"/>
      <c r="Z60" s="498"/>
      <c r="AA60" s="498"/>
    </row>
    <row r="61" spans="1:27" ht="28.5" customHeight="1">
      <c r="A61" s="147">
        <v>91107</v>
      </c>
      <c r="B61" s="147" t="s">
        <v>133</v>
      </c>
      <c r="C61" s="187" t="s">
        <v>666</v>
      </c>
      <c r="D61" s="147" t="str">
        <f>+CONCATENATE(B$55,1,E61)</f>
        <v>1113134</v>
      </c>
      <c r="E61" s="147" t="str">
        <f>VLOOKUP(A61,Класиф!A$3:C$376,3,FALSE)</f>
        <v>3134</v>
      </c>
      <c r="F61" s="380">
        <f>VLOOKUP($A61,Класиф!$A$3:$E$376,5,FALSE)</f>
        <v>1040</v>
      </c>
      <c r="G61" s="187" t="s">
        <v>868</v>
      </c>
      <c r="H61" s="127">
        <f>I61+L61</f>
        <v>267000</v>
      </c>
      <c r="I61" s="88">
        <v>267000</v>
      </c>
      <c r="J61" s="88"/>
      <c r="K61" s="88"/>
      <c r="L61" s="195"/>
      <c r="M61" s="127">
        <f>N61+Q61</f>
        <v>0</v>
      </c>
      <c r="N61" s="88"/>
      <c r="O61" s="88"/>
      <c r="P61" s="88"/>
      <c r="Q61" s="195"/>
      <c r="R61" s="127"/>
      <c r="S61" s="128"/>
      <c r="T61" s="116">
        <f>+M61+H61</f>
        <v>267000</v>
      </c>
      <c r="U61" s="462">
        <f t="shared" si="5"/>
        <v>0</v>
      </c>
      <c r="V61" s="463">
        <f t="shared" si="6"/>
        <v>801000</v>
      </c>
      <c r="W61" s="464"/>
      <c r="X61" s="438"/>
      <c r="Y61" s="438"/>
      <c r="Z61" s="438"/>
      <c r="AA61" s="438"/>
    </row>
    <row r="62" spans="1:27" s="499" customFormat="1" ht="24.75" customHeight="1">
      <c r="A62" s="147">
        <v>91103</v>
      </c>
      <c r="B62" s="147" t="s">
        <v>128</v>
      </c>
      <c r="C62" s="187" t="s">
        <v>130</v>
      </c>
      <c r="D62" s="147" t="str">
        <f>+CONCATENATE(B$55,1,E62)</f>
        <v>1113140</v>
      </c>
      <c r="E62" s="147" t="str">
        <f>VLOOKUP(A62,Класиф!A$3:C$376,3,FALSE)</f>
        <v>3140</v>
      </c>
      <c r="F62" s="380">
        <f>VLOOKUP($A62,Класиф!$A$3:$E$376,5,FALSE)</f>
        <v>1040</v>
      </c>
      <c r="G62" s="187" t="s">
        <v>1372</v>
      </c>
      <c r="H62" s="132">
        <f>I62+L62</f>
        <v>769200</v>
      </c>
      <c r="I62" s="88">
        <v>769200</v>
      </c>
      <c r="J62" s="88"/>
      <c r="K62" s="88"/>
      <c r="L62" s="195"/>
      <c r="M62" s="132">
        <f>N62+Q62</f>
        <v>0</v>
      </c>
      <c r="N62" s="88"/>
      <c r="O62" s="88"/>
      <c r="P62" s="88"/>
      <c r="Q62" s="195"/>
      <c r="R62" s="127"/>
      <c r="S62" s="128"/>
      <c r="T62" s="116">
        <f>+M62+H62</f>
        <v>769200</v>
      </c>
      <c r="U62" s="462">
        <f t="shared" si="5"/>
        <v>0</v>
      </c>
      <c r="V62" s="463">
        <f t="shared" si="6"/>
        <v>2307600</v>
      </c>
      <c r="W62" s="464"/>
      <c r="X62" s="498"/>
      <c r="Y62" s="498"/>
      <c r="Z62" s="498"/>
      <c r="AA62" s="498"/>
    </row>
    <row r="63" spans="1:27" ht="75.75" customHeight="1">
      <c r="A63" s="147">
        <v>91108</v>
      </c>
      <c r="B63" s="147" t="s">
        <v>617</v>
      </c>
      <c r="C63" s="187" t="s">
        <v>1163</v>
      </c>
      <c r="D63" s="147" t="str">
        <f>+CONCATENATE(B$55,1,E63)</f>
        <v>1113160</v>
      </c>
      <c r="E63" s="147" t="str">
        <f>VLOOKUP(A63,Класиф!A$3:C$376,3,FALSE)</f>
        <v>3160</v>
      </c>
      <c r="F63" s="380">
        <f>VLOOKUP($A63,Класиф!$A$3:$E$376,5,FALSE)</f>
        <v>1040</v>
      </c>
      <c r="G63" s="187" t="s">
        <v>1096</v>
      </c>
      <c r="H63" s="127">
        <f>I63+L63</f>
        <v>2827100</v>
      </c>
      <c r="I63" s="88">
        <v>2827100</v>
      </c>
      <c r="J63" s="88"/>
      <c r="K63" s="88"/>
      <c r="L63" s="195"/>
      <c r="M63" s="127">
        <f>N63+Q63</f>
        <v>0</v>
      </c>
      <c r="N63" s="88"/>
      <c r="O63" s="88"/>
      <c r="P63" s="88"/>
      <c r="Q63" s="195"/>
      <c r="R63" s="431"/>
      <c r="S63" s="432"/>
      <c r="T63" s="309">
        <f>+M63+H63</f>
        <v>2827100</v>
      </c>
      <c r="U63" s="462">
        <f t="shared" si="5"/>
        <v>0</v>
      </c>
      <c r="V63" s="463">
        <f t="shared" si="6"/>
        <v>8481300</v>
      </c>
      <c r="W63" s="464"/>
      <c r="X63" s="438"/>
      <c r="Y63" s="438"/>
      <c r="Z63" s="438"/>
      <c r="AA63" s="438"/>
    </row>
    <row r="64" spans="1:27" ht="18.75">
      <c r="A64" s="145">
        <v>91106</v>
      </c>
      <c r="B64" s="145" t="s">
        <v>132</v>
      </c>
      <c r="C64" s="877" t="s">
        <v>1496</v>
      </c>
      <c r="D64" s="145" t="str">
        <f t="shared" si="32"/>
        <v>1113500</v>
      </c>
      <c r="E64" s="145" t="s">
        <v>200</v>
      </c>
      <c r="F64" s="1001">
        <f>VLOOKUP($A64,Класиф!$A$3:$E$376,5,FALSE)</f>
        <v>1040</v>
      </c>
      <c r="G64" s="877" t="s">
        <v>1496</v>
      </c>
      <c r="H64" s="132">
        <f t="shared" si="0"/>
        <v>695800</v>
      </c>
      <c r="I64" s="226">
        <v>695800</v>
      </c>
      <c r="J64" s="226"/>
      <c r="K64" s="226"/>
      <c r="L64" s="153"/>
      <c r="M64" s="132">
        <f t="shared" si="1"/>
        <v>150000</v>
      </c>
      <c r="N64" s="226"/>
      <c r="O64" s="226"/>
      <c r="P64" s="226"/>
      <c r="Q64" s="153">
        <v>150000</v>
      </c>
      <c r="R64" s="127">
        <v>150000</v>
      </c>
      <c r="S64" s="153">
        <v>150000</v>
      </c>
      <c r="T64" s="116">
        <f>+M64+H64</f>
        <v>845800</v>
      </c>
      <c r="U64" s="462">
        <f t="shared" si="5"/>
        <v>0</v>
      </c>
      <c r="V64" s="463">
        <f t="shared" si="6"/>
        <v>2837400</v>
      </c>
      <c r="W64" s="464"/>
      <c r="X64" s="438"/>
      <c r="Y64" s="438"/>
      <c r="Z64" s="438"/>
      <c r="AA64" s="438"/>
    </row>
    <row r="65" spans="1:27" ht="18.75">
      <c r="A65" s="482">
        <v>130000</v>
      </c>
      <c r="B65" s="482" t="s">
        <v>1119</v>
      </c>
      <c r="C65" s="876" t="s">
        <v>1022</v>
      </c>
      <c r="D65" s="482" t="str">
        <f t="shared" si="32"/>
        <v>1115000</v>
      </c>
      <c r="E65" s="482" t="str">
        <f>VLOOKUP(A65,Класиф!A$3:C$376,3,FALSE)</f>
        <v>5000</v>
      </c>
      <c r="F65" s="996">
        <f>VLOOKUP($A65,Класиф!$A$3:$E$376,5,FALSE)</f>
        <v>0</v>
      </c>
      <c r="G65" s="876" t="s">
        <v>940</v>
      </c>
      <c r="H65" s="484">
        <f t="shared" si="0"/>
        <v>22792100</v>
      </c>
      <c r="I65" s="468">
        <f>+I66+I69+I73+I76+I80+I79</f>
        <v>22792100</v>
      </c>
      <c r="J65" s="468">
        <f>+J66+J69+J73+J76+J80+J79</f>
        <v>12746100</v>
      </c>
      <c r="K65" s="468">
        <f>+K66+K69+K73+K76+K80+K79</f>
        <v>847600</v>
      </c>
      <c r="L65" s="485">
        <f>+L66+L69+L73+L76+L80+L79</f>
        <v>0</v>
      </c>
      <c r="M65" s="484">
        <f t="shared" si="1"/>
        <v>206300</v>
      </c>
      <c r="N65" s="468">
        <f aca="true" t="shared" si="35" ref="N65:T65">+N66+N69+N73+N76+N80+N79</f>
        <v>0</v>
      </c>
      <c r="O65" s="468">
        <f t="shared" si="35"/>
        <v>0</v>
      </c>
      <c r="P65" s="468">
        <f t="shared" si="35"/>
        <v>0</v>
      </c>
      <c r="Q65" s="485">
        <f t="shared" si="35"/>
        <v>206300</v>
      </c>
      <c r="R65" s="501">
        <f t="shared" si="35"/>
        <v>206300</v>
      </c>
      <c r="S65" s="469">
        <f t="shared" si="35"/>
        <v>206300</v>
      </c>
      <c r="T65" s="497">
        <f t="shared" si="35"/>
        <v>22998400</v>
      </c>
      <c r="U65" s="462">
        <f t="shared" si="5"/>
        <v>0</v>
      </c>
      <c r="V65" s="463">
        <f t="shared" si="6"/>
        <v>83001500</v>
      </c>
      <c r="W65" s="464"/>
      <c r="X65" s="438"/>
      <c r="Y65" s="438"/>
      <c r="Z65" s="438"/>
      <c r="AA65" s="438"/>
    </row>
    <row r="66" spans="1:27" ht="18.75">
      <c r="A66" s="482"/>
      <c r="B66" s="482"/>
      <c r="C66" s="876"/>
      <c r="D66" s="147" t="str">
        <f t="shared" si="32"/>
        <v>1115010</v>
      </c>
      <c r="E66" s="987" t="s">
        <v>942</v>
      </c>
      <c r="F66" s="1002" t="s">
        <v>942</v>
      </c>
      <c r="G66" s="992" t="s">
        <v>1314</v>
      </c>
      <c r="H66" s="127">
        <f t="shared" si="0"/>
        <v>2202900</v>
      </c>
      <c r="I66" s="468">
        <f>SUM(I67:I68)</f>
        <v>2202900</v>
      </c>
      <c r="J66" s="468">
        <f aca="true" t="shared" si="36" ref="J66:T66">SUM(J67:J68)</f>
        <v>0</v>
      </c>
      <c r="K66" s="468">
        <f t="shared" si="36"/>
        <v>0</v>
      </c>
      <c r="L66" s="485">
        <f t="shared" si="36"/>
        <v>0</v>
      </c>
      <c r="M66" s="127">
        <f t="shared" si="1"/>
        <v>0</v>
      </c>
      <c r="N66" s="468">
        <f t="shared" si="36"/>
        <v>0</v>
      </c>
      <c r="O66" s="468">
        <f t="shared" si="36"/>
        <v>0</v>
      </c>
      <c r="P66" s="468">
        <f t="shared" si="36"/>
        <v>0</v>
      </c>
      <c r="Q66" s="485">
        <f t="shared" si="36"/>
        <v>0</v>
      </c>
      <c r="R66" s="501">
        <f t="shared" si="36"/>
        <v>0</v>
      </c>
      <c r="S66" s="469">
        <f t="shared" si="36"/>
        <v>0</v>
      </c>
      <c r="T66" s="497">
        <f t="shared" si="36"/>
        <v>2202900</v>
      </c>
      <c r="U66" s="462">
        <f t="shared" si="5"/>
        <v>0</v>
      </c>
      <c r="V66" s="463">
        <f t="shared" si="6"/>
        <v>6608700</v>
      </c>
      <c r="W66" s="464"/>
      <c r="X66" s="438"/>
      <c r="Y66" s="438"/>
      <c r="Z66" s="438"/>
      <c r="AA66" s="438"/>
    </row>
    <row r="67" spans="1:27" ht="37.5">
      <c r="A67" s="147">
        <v>130102</v>
      </c>
      <c r="B67" s="147" t="s">
        <v>668</v>
      </c>
      <c r="C67" s="187" t="s">
        <v>669</v>
      </c>
      <c r="D67" s="147" t="str">
        <f t="shared" si="32"/>
        <v>1115011</v>
      </c>
      <c r="E67" s="147" t="str">
        <f>VLOOKUP(A67,Класиф!A$3:C$376,3,FALSE)</f>
        <v>5011</v>
      </c>
      <c r="F67" s="380" t="str">
        <f>VLOOKUP($A67,Класиф!$A$3:$E$376,5,FALSE)</f>
        <v>0810</v>
      </c>
      <c r="G67" s="187" t="s">
        <v>957</v>
      </c>
      <c r="H67" s="127">
        <f t="shared" si="0"/>
        <v>1997200</v>
      </c>
      <c r="I67" s="88">
        <v>1997200</v>
      </c>
      <c r="J67" s="88"/>
      <c r="K67" s="88"/>
      <c r="L67" s="195"/>
      <c r="M67" s="127">
        <f t="shared" si="1"/>
        <v>0</v>
      </c>
      <c r="N67" s="88"/>
      <c r="O67" s="88"/>
      <c r="P67" s="88"/>
      <c r="Q67" s="195"/>
      <c r="R67" s="431"/>
      <c r="S67" s="432"/>
      <c r="T67" s="309">
        <f>+M67+H67</f>
        <v>1997200</v>
      </c>
      <c r="U67" s="462">
        <f t="shared" si="5"/>
        <v>0</v>
      </c>
      <c r="V67" s="463">
        <f t="shared" si="6"/>
        <v>5991600</v>
      </c>
      <c r="W67" s="464"/>
      <c r="X67" s="438"/>
      <c r="Y67" s="438"/>
      <c r="Z67" s="438"/>
      <c r="AA67" s="438"/>
    </row>
    <row r="68" spans="1:27" ht="39" customHeight="1">
      <c r="A68" s="147">
        <v>130106</v>
      </c>
      <c r="B68" s="147" t="s">
        <v>961</v>
      </c>
      <c r="C68" s="187" t="s">
        <v>1381</v>
      </c>
      <c r="D68" s="147" t="str">
        <f aca="true" t="shared" si="37" ref="D68:D76">+CONCATENATE(B$55,1,E68)</f>
        <v>1115012</v>
      </c>
      <c r="E68" s="147" t="str">
        <f>VLOOKUP(A68,Класиф!A$3:C$376,3,FALSE)</f>
        <v>5012</v>
      </c>
      <c r="F68" s="380" t="str">
        <f>VLOOKUP($A68,Класиф!$A$3:$E$376,5,FALSE)</f>
        <v>0810</v>
      </c>
      <c r="G68" s="187" t="s">
        <v>480</v>
      </c>
      <c r="H68" s="127">
        <f>I68+L68</f>
        <v>205700</v>
      </c>
      <c r="I68" s="88">
        <v>205700</v>
      </c>
      <c r="J68" s="88"/>
      <c r="K68" s="88"/>
      <c r="L68" s="195"/>
      <c r="M68" s="127">
        <f>N68+Q68</f>
        <v>0</v>
      </c>
      <c r="N68" s="88"/>
      <c r="O68" s="88"/>
      <c r="P68" s="88"/>
      <c r="Q68" s="195"/>
      <c r="R68" s="221"/>
      <c r="S68" s="222"/>
      <c r="T68" s="223">
        <f>+M68+H68</f>
        <v>205700</v>
      </c>
      <c r="U68" s="462">
        <f t="shared" si="5"/>
        <v>0</v>
      </c>
      <c r="V68" s="463">
        <f t="shared" si="6"/>
        <v>617100</v>
      </c>
      <c r="W68" s="464"/>
      <c r="X68" s="438"/>
      <c r="Y68" s="438"/>
      <c r="Z68" s="438"/>
      <c r="AA68" s="438"/>
    </row>
    <row r="69" spans="1:27" ht="18.75">
      <c r="A69" s="145"/>
      <c r="B69" s="145"/>
      <c r="C69" s="877"/>
      <c r="D69" s="147" t="str">
        <f t="shared" si="37"/>
        <v>1115020</v>
      </c>
      <c r="E69" s="145" t="s">
        <v>945</v>
      </c>
      <c r="F69" s="380"/>
      <c r="G69" s="877" t="s">
        <v>1040</v>
      </c>
      <c r="H69" s="127">
        <f>I69+L69</f>
        <v>15786000</v>
      </c>
      <c r="I69" s="88">
        <f>+I70+I71+I72</f>
        <v>15786000</v>
      </c>
      <c r="J69" s="226">
        <f aca="true" t="shared" si="38" ref="J69:T69">+J70+J71+J72</f>
        <v>9484700</v>
      </c>
      <c r="K69" s="226">
        <f t="shared" si="38"/>
        <v>766500</v>
      </c>
      <c r="L69" s="153">
        <f t="shared" si="38"/>
        <v>0</v>
      </c>
      <c r="M69" s="127">
        <f t="shared" si="38"/>
        <v>206300</v>
      </c>
      <c r="N69" s="226">
        <f t="shared" si="38"/>
        <v>0</v>
      </c>
      <c r="O69" s="226">
        <f t="shared" si="38"/>
        <v>0</v>
      </c>
      <c r="P69" s="226">
        <f t="shared" si="38"/>
        <v>0</v>
      </c>
      <c r="Q69" s="153">
        <f t="shared" si="38"/>
        <v>206300</v>
      </c>
      <c r="R69" s="221">
        <f t="shared" si="38"/>
        <v>206300</v>
      </c>
      <c r="S69" s="222">
        <f t="shared" si="38"/>
        <v>206300</v>
      </c>
      <c r="T69" s="223">
        <f t="shared" si="38"/>
        <v>15992300</v>
      </c>
      <c r="U69" s="462">
        <f t="shared" si="5"/>
        <v>0</v>
      </c>
      <c r="V69" s="463">
        <f t="shared" si="6"/>
        <v>58640700</v>
      </c>
      <c r="W69" s="464"/>
      <c r="X69" s="438"/>
      <c r="Y69" s="438"/>
      <c r="Z69" s="438"/>
      <c r="AA69" s="438"/>
    </row>
    <row r="70" spans="1:27" ht="43.5" customHeight="1">
      <c r="A70" s="145">
        <v>130114</v>
      </c>
      <c r="B70" s="145">
        <v>130114</v>
      </c>
      <c r="C70" s="877" t="s">
        <v>1382</v>
      </c>
      <c r="D70" s="145" t="str">
        <f t="shared" si="37"/>
        <v>1115021</v>
      </c>
      <c r="E70" s="145" t="str">
        <f>VLOOKUP(A70,Класиф!A$3:C$376,3,FALSE)</f>
        <v>5021</v>
      </c>
      <c r="F70" s="380" t="str">
        <f>VLOOKUP($A70,Класиф!$A$3:$E$376,5,FALSE)</f>
        <v>0810</v>
      </c>
      <c r="G70" s="877" t="s">
        <v>482</v>
      </c>
      <c r="H70" s="127">
        <f>I70+L70</f>
        <v>7696300</v>
      </c>
      <c r="I70" s="697">
        <v>7696300</v>
      </c>
      <c r="J70" s="226">
        <v>3827900</v>
      </c>
      <c r="K70" s="226">
        <v>307000</v>
      </c>
      <c r="L70" s="153"/>
      <c r="M70" s="127">
        <f>N70+Q70</f>
        <v>206300</v>
      </c>
      <c r="N70" s="226"/>
      <c r="O70" s="226"/>
      <c r="P70" s="226"/>
      <c r="Q70" s="153">
        <v>206300</v>
      </c>
      <c r="R70" s="127">
        <v>206300</v>
      </c>
      <c r="S70" s="128">
        <v>206300</v>
      </c>
      <c r="T70" s="116">
        <f>+M70+H70</f>
        <v>7902600</v>
      </c>
      <c r="U70" s="462">
        <f t="shared" si="5"/>
        <v>0</v>
      </c>
      <c r="V70" s="463">
        <f t="shared" si="6"/>
        <v>28255300</v>
      </c>
      <c r="W70" s="464"/>
      <c r="X70" s="438"/>
      <c r="Y70" s="438"/>
      <c r="Z70" s="438"/>
      <c r="AA70" s="438"/>
    </row>
    <row r="71" spans="1:27" ht="56.25">
      <c r="A71" s="147">
        <v>130107</v>
      </c>
      <c r="B71" s="147" t="s">
        <v>1460</v>
      </c>
      <c r="C71" s="187" t="s">
        <v>490</v>
      </c>
      <c r="D71" s="147" t="str">
        <f t="shared" si="37"/>
        <v>1115022</v>
      </c>
      <c r="E71" s="147" t="str">
        <f>VLOOKUP(A71,Класиф!A$3:C$376,3,FALSE)</f>
        <v>5022</v>
      </c>
      <c r="F71" s="380" t="str">
        <f>VLOOKUP($A71,Класиф!$A$3:$E$376,5,FALSE)</f>
        <v>0810</v>
      </c>
      <c r="G71" s="187" t="s">
        <v>481</v>
      </c>
      <c r="H71" s="127">
        <f>I71+L71</f>
        <v>8089700</v>
      </c>
      <c r="I71" s="88">
        <v>8089700</v>
      </c>
      <c r="J71" s="88">
        <v>5656800</v>
      </c>
      <c r="K71" s="88">
        <v>459500</v>
      </c>
      <c r="L71" s="195"/>
      <c r="M71" s="127">
        <f>N71+Q71</f>
        <v>0</v>
      </c>
      <c r="N71" s="88"/>
      <c r="O71" s="88"/>
      <c r="P71" s="88"/>
      <c r="Q71" s="195"/>
      <c r="R71" s="127"/>
      <c r="S71" s="128"/>
      <c r="T71" s="116">
        <f>+M71+H71</f>
        <v>8089700</v>
      </c>
      <c r="U71" s="462">
        <f t="shared" si="5"/>
        <v>0</v>
      </c>
      <c r="V71" s="463">
        <f t="shared" si="6"/>
        <v>30385400</v>
      </c>
      <c r="W71" s="464"/>
      <c r="X71" s="438"/>
      <c r="Y71" s="438"/>
      <c r="Z71" s="438"/>
      <c r="AA71" s="438"/>
    </row>
    <row r="72" spans="1:27" ht="60.75" customHeight="1">
      <c r="A72" s="147">
        <v>130203</v>
      </c>
      <c r="B72" s="147" t="s">
        <v>964</v>
      </c>
      <c r="C72" s="187" t="s">
        <v>8</v>
      </c>
      <c r="D72" s="147" t="str">
        <f t="shared" si="37"/>
        <v>1115023</v>
      </c>
      <c r="E72" s="147" t="str">
        <f>VLOOKUP(A72,Класиф!A$3:C$376,3,FALSE)</f>
        <v>5023</v>
      </c>
      <c r="F72" s="380" t="str">
        <f>VLOOKUP($A72,Класиф!$A$3:$E$376,5,FALSE)</f>
        <v>0810</v>
      </c>
      <c r="G72" s="187" t="s">
        <v>648</v>
      </c>
      <c r="H72" s="127">
        <f>I72+L72</f>
        <v>0</v>
      </c>
      <c r="I72" s="88"/>
      <c r="J72" s="88"/>
      <c r="K72" s="88"/>
      <c r="L72" s="195"/>
      <c r="M72" s="127">
        <f>N72+Q72</f>
        <v>0</v>
      </c>
      <c r="N72" s="88"/>
      <c r="O72" s="88"/>
      <c r="P72" s="88"/>
      <c r="Q72" s="195"/>
      <c r="R72" s="245"/>
      <c r="S72" s="246"/>
      <c r="T72" s="116">
        <f>+M72+H72</f>
        <v>0</v>
      </c>
      <c r="U72" s="462">
        <f t="shared" si="5"/>
        <v>0</v>
      </c>
      <c r="V72" s="463">
        <f t="shared" si="6"/>
        <v>0</v>
      </c>
      <c r="W72" s="464"/>
      <c r="X72" s="438"/>
      <c r="Y72" s="438"/>
      <c r="Z72" s="438"/>
      <c r="AA72" s="438"/>
    </row>
    <row r="73" spans="1:27" ht="37.5">
      <c r="A73" s="145"/>
      <c r="B73" s="145"/>
      <c r="C73" s="877"/>
      <c r="D73" s="145" t="str">
        <f t="shared" si="37"/>
        <v>1115030</v>
      </c>
      <c r="E73" s="145" t="s">
        <v>956</v>
      </c>
      <c r="F73" s="380"/>
      <c r="G73" s="877" t="s">
        <v>1042</v>
      </c>
      <c r="H73" s="127">
        <f>+I73+L73</f>
        <v>252400</v>
      </c>
      <c r="I73" s="226">
        <f>+I74+I75</f>
        <v>252400</v>
      </c>
      <c r="J73" s="226">
        <f aca="true" t="shared" si="39" ref="J73:S73">+J74+J75</f>
        <v>0</v>
      </c>
      <c r="K73" s="226">
        <f t="shared" si="39"/>
        <v>0</v>
      </c>
      <c r="L73" s="153">
        <f t="shared" si="39"/>
        <v>0</v>
      </c>
      <c r="M73" s="127">
        <f t="shared" si="39"/>
        <v>0</v>
      </c>
      <c r="N73" s="226">
        <f t="shared" si="39"/>
        <v>0</v>
      </c>
      <c r="O73" s="226">
        <f t="shared" si="39"/>
        <v>0</v>
      </c>
      <c r="P73" s="226">
        <f t="shared" si="39"/>
        <v>0</v>
      </c>
      <c r="Q73" s="153">
        <f t="shared" si="39"/>
        <v>0</v>
      </c>
      <c r="R73" s="245">
        <f t="shared" si="39"/>
        <v>0</v>
      </c>
      <c r="S73" s="246">
        <f t="shared" si="39"/>
        <v>0</v>
      </c>
      <c r="T73" s="116">
        <f>+T74+T75</f>
        <v>252400</v>
      </c>
      <c r="U73" s="462">
        <f aca="true" t="shared" si="40" ref="U73:U136">+T73-M73-H73</f>
        <v>0</v>
      </c>
      <c r="V73" s="463">
        <f aca="true" t="shared" si="41" ref="V73:V136">+ABS(N73)+ABS(P73)+ABS(Q73)+ABS(H73)+ABS(K73)+ABS(L73)+ABS(M73)+ABS(O73)+ABS(R73)+ABS(S73)+ABS(J73)+ABS(I73)+ABS(T73)</f>
        <v>757200</v>
      </c>
      <c r="W73" s="464"/>
      <c r="X73" s="438"/>
      <c r="Y73" s="438"/>
      <c r="Z73" s="438"/>
      <c r="AA73" s="438"/>
    </row>
    <row r="74" spans="1:27" ht="93.75">
      <c r="A74" s="145">
        <v>130201</v>
      </c>
      <c r="B74" s="145" t="s">
        <v>963</v>
      </c>
      <c r="C74" s="500" t="s">
        <v>1304</v>
      </c>
      <c r="D74" s="145" t="str">
        <f t="shared" si="37"/>
        <v>1115031</v>
      </c>
      <c r="E74" s="145" t="str">
        <f>VLOOKUP(A74,Класиф!A$3:C$376,3,FALSE)</f>
        <v>5031</v>
      </c>
      <c r="F74" s="380" t="str">
        <f>VLOOKUP($A74,Класиф!$A$3:$E$376,5,FALSE)</f>
        <v>0810</v>
      </c>
      <c r="G74" s="500" t="s">
        <v>647</v>
      </c>
      <c r="H74" s="127">
        <f>I74+L74</f>
        <v>0</v>
      </c>
      <c r="I74" s="226"/>
      <c r="J74" s="226"/>
      <c r="K74" s="226"/>
      <c r="L74" s="153"/>
      <c r="M74" s="127">
        <f>N74+Q74</f>
        <v>0</v>
      </c>
      <c r="N74" s="226"/>
      <c r="O74" s="226"/>
      <c r="P74" s="226"/>
      <c r="Q74" s="153"/>
      <c r="R74" s="245"/>
      <c r="S74" s="246"/>
      <c r="T74" s="116">
        <f>+M74+H74</f>
        <v>0</v>
      </c>
      <c r="U74" s="462">
        <f t="shared" si="40"/>
        <v>0</v>
      </c>
      <c r="V74" s="463">
        <f t="shared" si="41"/>
        <v>0</v>
      </c>
      <c r="W74" s="464"/>
      <c r="X74" s="438"/>
      <c r="Y74" s="438"/>
      <c r="Z74" s="438"/>
      <c r="AA74" s="438"/>
    </row>
    <row r="75" spans="1:27" ht="56.25">
      <c r="A75" s="188">
        <v>130204</v>
      </c>
      <c r="B75" s="188" t="s">
        <v>965</v>
      </c>
      <c r="C75" s="187" t="s">
        <v>1474</v>
      </c>
      <c r="D75" s="188" t="str">
        <f t="shared" si="37"/>
        <v>1115033</v>
      </c>
      <c r="E75" s="188" t="str">
        <f>VLOOKUP(A75,Класиф!A$3:C$376,3,FALSE)</f>
        <v>5033</v>
      </c>
      <c r="F75" s="380" t="str">
        <f>VLOOKUP($A75,Класиф!$A$3:$E$376,5,FALSE)</f>
        <v>0810</v>
      </c>
      <c r="G75" s="187" t="s">
        <v>649</v>
      </c>
      <c r="H75" s="127">
        <f>I75+L75</f>
        <v>252400</v>
      </c>
      <c r="I75" s="697">
        <v>252400</v>
      </c>
      <c r="J75" s="60"/>
      <c r="K75" s="60"/>
      <c r="L75" s="61"/>
      <c r="M75" s="127">
        <f>N75+Q75</f>
        <v>0</v>
      </c>
      <c r="N75" s="60"/>
      <c r="O75" s="60"/>
      <c r="P75" s="60"/>
      <c r="Q75" s="61"/>
      <c r="R75" s="129"/>
      <c r="S75" s="130"/>
      <c r="T75" s="115">
        <f>M75+H75</f>
        <v>252400</v>
      </c>
      <c r="U75" s="462">
        <f t="shared" si="40"/>
        <v>0</v>
      </c>
      <c r="V75" s="463">
        <f t="shared" si="41"/>
        <v>757200</v>
      </c>
      <c r="W75" s="464"/>
      <c r="X75" s="438"/>
      <c r="Y75" s="438"/>
      <c r="Z75" s="438"/>
      <c r="AA75" s="438"/>
    </row>
    <row r="76" spans="1:27" ht="37.5">
      <c r="A76" s="147"/>
      <c r="B76" s="147"/>
      <c r="C76" s="187"/>
      <c r="D76" s="188" t="str">
        <f t="shared" si="37"/>
        <v>1115040</v>
      </c>
      <c r="E76" s="147" t="s">
        <v>78</v>
      </c>
      <c r="F76" s="380"/>
      <c r="G76" s="187" t="s">
        <v>1038</v>
      </c>
      <c r="H76" s="127">
        <f>+I76+L76</f>
        <v>3919900</v>
      </c>
      <c r="I76" s="88">
        <f>+I77+I78</f>
        <v>3919900</v>
      </c>
      <c r="J76" s="88">
        <f aca="true" t="shared" si="42" ref="J76:T76">+J77+J78</f>
        <v>2860800</v>
      </c>
      <c r="K76" s="88">
        <f t="shared" si="42"/>
        <v>45400</v>
      </c>
      <c r="L76" s="195">
        <f t="shared" si="42"/>
        <v>0</v>
      </c>
      <c r="M76" s="127">
        <f t="shared" si="42"/>
        <v>0</v>
      </c>
      <c r="N76" s="88">
        <f t="shared" si="42"/>
        <v>0</v>
      </c>
      <c r="O76" s="88">
        <f t="shared" si="42"/>
        <v>0</v>
      </c>
      <c r="P76" s="88">
        <f t="shared" si="42"/>
        <v>0</v>
      </c>
      <c r="Q76" s="195">
        <f t="shared" si="42"/>
        <v>0</v>
      </c>
      <c r="R76" s="431">
        <f t="shared" si="42"/>
        <v>0</v>
      </c>
      <c r="S76" s="432">
        <f t="shared" si="42"/>
        <v>0</v>
      </c>
      <c r="T76" s="309">
        <f t="shared" si="42"/>
        <v>3919900</v>
      </c>
      <c r="U76" s="462">
        <f t="shared" si="40"/>
        <v>0</v>
      </c>
      <c r="V76" s="463">
        <f t="shared" si="41"/>
        <v>14665900</v>
      </c>
      <c r="W76" s="464"/>
      <c r="X76" s="438"/>
      <c r="Y76" s="438"/>
      <c r="Z76" s="438"/>
      <c r="AA76" s="438"/>
    </row>
    <row r="77" spans="1:27" ht="56.25">
      <c r="A77" s="147">
        <v>130104</v>
      </c>
      <c r="B77" s="147" t="s">
        <v>670</v>
      </c>
      <c r="C77" s="187" t="s">
        <v>958</v>
      </c>
      <c r="D77" s="147" t="str">
        <f t="shared" si="32"/>
        <v>1115041</v>
      </c>
      <c r="E77" s="147" t="str">
        <f>VLOOKUP(A77,Класиф!A$3:C$376,3,FALSE)</f>
        <v>5041</v>
      </c>
      <c r="F77" s="380" t="str">
        <f>VLOOKUP($A77,Класиф!$A$3:$E$376,5,FALSE)</f>
        <v>0810</v>
      </c>
      <c r="G77" s="187" t="s">
        <v>1414</v>
      </c>
      <c r="H77" s="127">
        <f t="shared" si="0"/>
        <v>3684400</v>
      </c>
      <c r="I77" s="88">
        <v>3684400</v>
      </c>
      <c r="J77" s="88">
        <v>2860800</v>
      </c>
      <c r="K77" s="88">
        <v>45400</v>
      </c>
      <c r="L77" s="195"/>
      <c r="M77" s="127">
        <f t="shared" si="1"/>
        <v>0</v>
      </c>
      <c r="N77" s="88"/>
      <c r="O77" s="88"/>
      <c r="P77" s="88"/>
      <c r="Q77" s="195"/>
      <c r="R77" s="431"/>
      <c r="S77" s="432"/>
      <c r="T77" s="309">
        <f>+M77+H77</f>
        <v>3684400</v>
      </c>
      <c r="U77" s="462">
        <f t="shared" si="40"/>
        <v>0</v>
      </c>
      <c r="V77" s="463">
        <f t="shared" si="41"/>
        <v>13959400</v>
      </c>
      <c r="W77" s="464"/>
      <c r="X77" s="438"/>
      <c r="Y77" s="438"/>
      <c r="Z77" s="438"/>
      <c r="AA77" s="438"/>
    </row>
    <row r="78" spans="1:27" ht="56.25">
      <c r="A78" s="147">
        <v>130105</v>
      </c>
      <c r="B78" s="147" t="s">
        <v>959</v>
      </c>
      <c r="C78" s="187" t="s">
        <v>960</v>
      </c>
      <c r="D78" s="147" t="str">
        <f t="shared" si="32"/>
        <v>1115042</v>
      </c>
      <c r="E78" s="147" t="str">
        <f>VLOOKUP(A78,Класиф!A$3:C$376,3,FALSE)</f>
        <v>5042</v>
      </c>
      <c r="F78" s="380" t="str">
        <f>VLOOKUP($A78,Класиф!$A$3:$E$376,5,FALSE)</f>
        <v>0810</v>
      </c>
      <c r="G78" s="187" t="s">
        <v>960</v>
      </c>
      <c r="H78" s="127">
        <f t="shared" si="0"/>
        <v>235500</v>
      </c>
      <c r="I78" s="88">
        <v>235500</v>
      </c>
      <c r="J78" s="88"/>
      <c r="K78" s="88"/>
      <c r="L78" s="195"/>
      <c r="M78" s="127">
        <f t="shared" si="1"/>
        <v>0</v>
      </c>
      <c r="N78" s="88"/>
      <c r="O78" s="88"/>
      <c r="P78" s="88"/>
      <c r="Q78" s="195"/>
      <c r="R78" s="221"/>
      <c r="S78" s="222"/>
      <c r="T78" s="223">
        <f>+M78+H78</f>
        <v>235500</v>
      </c>
      <c r="U78" s="462">
        <f t="shared" si="40"/>
        <v>0</v>
      </c>
      <c r="V78" s="463">
        <f t="shared" si="41"/>
        <v>706500</v>
      </c>
      <c r="W78" s="464"/>
      <c r="X78" s="438"/>
      <c r="Y78" s="438"/>
      <c r="Z78" s="438"/>
      <c r="AA78" s="438"/>
    </row>
    <row r="79" spans="1:27" ht="37.5">
      <c r="A79" s="145">
        <v>130115</v>
      </c>
      <c r="B79" s="145">
        <v>130115</v>
      </c>
      <c r="C79" s="877" t="s">
        <v>1166</v>
      </c>
      <c r="D79" s="145" t="str">
        <f>+CONCATENATE(B$55,1,E79)</f>
        <v>1115060</v>
      </c>
      <c r="E79" s="145" t="str">
        <f>VLOOKUP(A79,Класиф!A$3:C$376,3,FALSE)</f>
        <v>5060</v>
      </c>
      <c r="F79" s="380" t="str">
        <f>VLOOKUP($A79,Класиф!$A$3:$E$376,5,FALSE)</f>
        <v>0810</v>
      </c>
      <c r="G79" s="877" t="s">
        <v>646</v>
      </c>
      <c r="H79" s="127">
        <f>I79+L79</f>
        <v>558900</v>
      </c>
      <c r="I79" s="226">
        <v>558900</v>
      </c>
      <c r="J79" s="226">
        <v>400600</v>
      </c>
      <c r="K79" s="226">
        <v>35700</v>
      </c>
      <c r="L79" s="153"/>
      <c r="M79" s="127">
        <f>N79+Q79</f>
        <v>0</v>
      </c>
      <c r="N79" s="226"/>
      <c r="O79" s="226"/>
      <c r="P79" s="226"/>
      <c r="Q79" s="153"/>
      <c r="R79" s="503"/>
      <c r="S79" s="504"/>
      <c r="T79" s="116">
        <f>+M79+H79</f>
        <v>558900</v>
      </c>
      <c r="U79" s="462">
        <f t="shared" si="40"/>
        <v>0</v>
      </c>
      <c r="V79" s="463">
        <f t="shared" si="41"/>
        <v>2113000</v>
      </c>
      <c r="W79" s="464"/>
      <c r="X79" s="438"/>
      <c r="Y79" s="438"/>
      <c r="Z79" s="438"/>
      <c r="AA79" s="438"/>
    </row>
    <row r="80" spans="1:27" ht="18.75">
      <c r="A80" s="147">
        <v>130112</v>
      </c>
      <c r="B80" s="147" t="s">
        <v>962</v>
      </c>
      <c r="C80" s="187" t="s">
        <v>1496</v>
      </c>
      <c r="D80" s="147" t="str">
        <f t="shared" si="32"/>
        <v>1115100</v>
      </c>
      <c r="E80" s="147" t="s">
        <v>201</v>
      </c>
      <c r="F80" s="380" t="str">
        <f>VLOOKUP($A80,Класиф!$A$3:$E$376,5,FALSE)</f>
        <v>0810</v>
      </c>
      <c r="G80" s="187" t="s">
        <v>1496</v>
      </c>
      <c r="H80" s="127">
        <f t="shared" si="0"/>
        <v>72000</v>
      </c>
      <c r="I80" s="88">
        <v>72000</v>
      </c>
      <c r="J80" s="88"/>
      <c r="K80" s="88"/>
      <c r="L80" s="195"/>
      <c r="M80" s="127">
        <f t="shared" si="1"/>
        <v>0</v>
      </c>
      <c r="N80" s="88"/>
      <c r="O80" s="88"/>
      <c r="P80" s="88"/>
      <c r="Q80" s="195"/>
      <c r="R80" s="503"/>
      <c r="S80" s="504"/>
      <c r="T80" s="116">
        <f>+M80+H80</f>
        <v>72000</v>
      </c>
      <c r="U80" s="462">
        <f t="shared" si="40"/>
        <v>0</v>
      </c>
      <c r="V80" s="463">
        <f t="shared" si="41"/>
        <v>216000</v>
      </c>
      <c r="W80" s="464"/>
      <c r="X80" s="438"/>
      <c r="Y80" s="438"/>
      <c r="Z80" s="438"/>
      <c r="AA80" s="438"/>
    </row>
    <row r="81" spans="1:27" ht="37.5">
      <c r="A81" s="482">
        <v>250000</v>
      </c>
      <c r="B81" s="482" t="s">
        <v>1127</v>
      </c>
      <c r="C81" s="876" t="s">
        <v>1029</v>
      </c>
      <c r="D81" s="482" t="str">
        <f t="shared" si="32"/>
        <v>1118000</v>
      </c>
      <c r="E81" s="482" t="str">
        <f>VLOOKUP(A81,Класиф!A$3:C$376,3,FALSE)</f>
        <v>8000</v>
      </c>
      <c r="F81" s="996">
        <f>VLOOKUP($A81,Класиф!$A$3:$E$376,5,FALSE)</f>
        <v>0</v>
      </c>
      <c r="G81" s="876" t="s">
        <v>344</v>
      </c>
      <c r="H81" s="484">
        <f t="shared" si="0"/>
        <v>0</v>
      </c>
      <c r="I81" s="468">
        <f>+I82</f>
        <v>0</v>
      </c>
      <c r="J81" s="468">
        <f>+J82</f>
        <v>0</v>
      </c>
      <c r="K81" s="468">
        <f>+K82</f>
        <v>0</v>
      </c>
      <c r="L81" s="485">
        <f>+L82</f>
        <v>0</v>
      </c>
      <c r="M81" s="484">
        <f t="shared" si="1"/>
        <v>0</v>
      </c>
      <c r="N81" s="468">
        <f aca="true" t="shared" si="43" ref="N81:T81">+N82</f>
        <v>0</v>
      </c>
      <c r="O81" s="468">
        <f t="shared" si="43"/>
        <v>0</v>
      </c>
      <c r="P81" s="468">
        <f t="shared" si="43"/>
        <v>0</v>
      </c>
      <c r="Q81" s="485">
        <f t="shared" si="43"/>
        <v>0</v>
      </c>
      <c r="R81" s="484">
        <f t="shared" si="43"/>
        <v>0</v>
      </c>
      <c r="S81" s="485">
        <f t="shared" si="43"/>
        <v>0</v>
      </c>
      <c r="T81" s="601">
        <f t="shared" si="43"/>
        <v>0</v>
      </c>
      <c r="U81" s="462">
        <f t="shared" si="40"/>
        <v>0</v>
      </c>
      <c r="V81" s="463">
        <f t="shared" si="41"/>
        <v>0</v>
      </c>
      <c r="W81" s="464"/>
      <c r="X81" s="438"/>
      <c r="Y81" s="438"/>
      <c r="Z81" s="438"/>
      <c r="AA81" s="438"/>
    </row>
    <row r="82" spans="1:27" ht="94.5" thickBot="1">
      <c r="A82" s="147">
        <v>250913</v>
      </c>
      <c r="B82" s="147" t="s">
        <v>667</v>
      </c>
      <c r="C82" s="187" t="s">
        <v>264</v>
      </c>
      <c r="D82" s="147" t="str">
        <f t="shared" si="32"/>
        <v>1118108</v>
      </c>
      <c r="E82" s="147" t="str">
        <f>VLOOKUP(A82,Класиф!A$3:C$376,3,FALSE)</f>
        <v>8108</v>
      </c>
      <c r="F82" s="380">
        <f>VLOOKUP($A82,Класиф!$A$3:$E$376,5,FALSE)</f>
        <v>1060</v>
      </c>
      <c r="G82" s="187" t="s">
        <v>264</v>
      </c>
      <c r="H82" s="127"/>
      <c r="I82" s="133"/>
      <c r="J82" s="88"/>
      <c r="K82" s="88"/>
      <c r="L82" s="133"/>
      <c r="M82" s="127"/>
      <c r="N82" s="133"/>
      <c r="O82" s="88"/>
      <c r="P82" s="88"/>
      <c r="Q82" s="133"/>
      <c r="R82" s="127"/>
      <c r="S82" s="128"/>
      <c r="T82" s="116">
        <f>+M82+H82</f>
        <v>0</v>
      </c>
      <c r="U82" s="462">
        <f t="shared" si="40"/>
        <v>0</v>
      </c>
      <c r="V82" s="463">
        <f t="shared" si="41"/>
        <v>0</v>
      </c>
      <c r="W82" s="464" t="e">
        <f>+T82+#REF!</f>
        <v>#REF!</v>
      </c>
      <c r="X82" s="438"/>
      <c r="Y82" s="438"/>
      <c r="Z82" s="438"/>
      <c r="AA82" s="438"/>
    </row>
    <row r="83" spans="1:45" s="487" customFormat="1" ht="60.75" hidden="1">
      <c r="A83" s="505">
        <v>14</v>
      </c>
      <c r="B83" s="505" t="s">
        <v>1072</v>
      </c>
      <c r="C83" s="186" t="s">
        <v>1438</v>
      </c>
      <c r="D83" s="505" t="s">
        <v>1072</v>
      </c>
      <c r="E83" s="505"/>
      <c r="F83" s="1003"/>
      <c r="G83" s="186" t="s">
        <v>1438</v>
      </c>
      <c r="H83" s="228">
        <f aca="true" t="shared" si="44" ref="H83:H91">I83+L83</f>
        <v>0</v>
      </c>
      <c r="I83" s="227">
        <f aca="true" t="shared" si="45" ref="I83:T83">+I87+I128+I84+I130</f>
        <v>0</v>
      </c>
      <c r="J83" s="227">
        <f t="shared" si="45"/>
        <v>0</v>
      </c>
      <c r="K83" s="227">
        <f t="shared" si="45"/>
        <v>0</v>
      </c>
      <c r="L83" s="203">
        <f t="shared" si="45"/>
        <v>0</v>
      </c>
      <c r="M83" s="228">
        <f t="shared" si="45"/>
        <v>0</v>
      </c>
      <c r="N83" s="227">
        <f t="shared" si="45"/>
        <v>0</v>
      </c>
      <c r="O83" s="227">
        <f t="shared" si="45"/>
        <v>0</v>
      </c>
      <c r="P83" s="227">
        <f t="shared" si="45"/>
        <v>0</v>
      </c>
      <c r="Q83" s="203">
        <f t="shared" si="45"/>
        <v>0</v>
      </c>
      <c r="R83" s="228">
        <f t="shared" si="45"/>
        <v>0</v>
      </c>
      <c r="S83" s="203">
        <f t="shared" si="45"/>
        <v>0</v>
      </c>
      <c r="T83" s="232">
        <f t="shared" si="45"/>
        <v>0</v>
      </c>
      <c r="U83" s="462">
        <f t="shared" si="40"/>
        <v>0</v>
      </c>
      <c r="V83" s="463">
        <f t="shared" si="41"/>
        <v>0</v>
      </c>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row>
    <row r="84" spans="1:27" s="475" customFormat="1" ht="19.5" customHeight="1" hidden="1">
      <c r="A84" s="467">
        <v>70000</v>
      </c>
      <c r="B84" s="467" t="s">
        <v>716</v>
      </c>
      <c r="C84" s="875" t="s">
        <v>1510</v>
      </c>
      <c r="D84" s="975" t="str">
        <f>+CONCATENATE(B$83,1,E84)</f>
        <v>1411000</v>
      </c>
      <c r="E84" s="467" t="str">
        <f>VLOOKUP(A84,Класиф!A$3:C$376,3,FALSE)</f>
        <v>1000</v>
      </c>
      <c r="F84" s="994">
        <f>VLOOKUP($A84,Класиф!$A$3:$E$376,5,FALSE)</f>
        <v>0</v>
      </c>
      <c r="G84" s="875" t="s">
        <v>1199</v>
      </c>
      <c r="H84" s="470">
        <f t="shared" si="44"/>
        <v>0</v>
      </c>
      <c r="I84" s="471">
        <f>SUM(I85:I86)</f>
        <v>0</v>
      </c>
      <c r="J84" s="471">
        <f>SUM(J85:J86)</f>
        <v>0</v>
      </c>
      <c r="K84" s="471">
        <f>SUM(K85:K86)</f>
        <v>0</v>
      </c>
      <c r="L84" s="472">
        <f>SUM(L85:L86)</f>
        <v>0</v>
      </c>
      <c r="M84" s="470">
        <f>N84+Q84</f>
        <v>0</v>
      </c>
      <c r="N84" s="471">
        <f aca="true" t="shared" si="46" ref="N84:T84">SUM(N85:N86)</f>
        <v>0</v>
      </c>
      <c r="O84" s="471">
        <f t="shared" si="46"/>
        <v>0</v>
      </c>
      <c r="P84" s="471">
        <f t="shared" si="46"/>
        <v>0</v>
      </c>
      <c r="Q84" s="472">
        <f t="shared" si="46"/>
        <v>0</v>
      </c>
      <c r="R84" s="473">
        <f t="shared" si="46"/>
        <v>0</v>
      </c>
      <c r="S84" s="472">
        <f t="shared" si="46"/>
        <v>0</v>
      </c>
      <c r="T84" s="601">
        <f t="shared" si="46"/>
        <v>0</v>
      </c>
      <c r="U84" s="462">
        <f t="shared" si="40"/>
        <v>0</v>
      </c>
      <c r="V84" s="463">
        <f t="shared" si="41"/>
        <v>0</v>
      </c>
      <c r="W84" s="464"/>
      <c r="X84" s="474"/>
      <c r="Y84" s="455"/>
      <c r="Z84" s="455"/>
      <c r="AA84" s="455"/>
    </row>
    <row r="85" spans="1:27" s="487" customFormat="1" ht="39" customHeight="1" hidden="1">
      <c r="A85" s="188">
        <v>70601</v>
      </c>
      <c r="B85" s="188" t="s">
        <v>1452</v>
      </c>
      <c r="C85" s="187" t="s">
        <v>1453</v>
      </c>
      <c r="D85" s="188" t="str">
        <f>+CONCATENATE(B$83,1,E85)</f>
        <v>1411120</v>
      </c>
      <c r="E85" s="188" t="str">
        <f>VLOOKUP(A85,Класиф!A$3:C$376,3,FALSE)</f>
        <v>1120</v>
      </c>
      <c r="F85" s="377" t="str">
        <f>VLOOKUP($A85,Класиф!$A$3:$E$376,5,FALSE)</f>
        <v>0941</v>
      </c>
      <c r="G85" s="187" t="s">
        <v>1228</v>
      </c>
      <c r="H85" s="121">
        <f t="shared" si="44"/>
        <v>0</v>
      </c>
      <c r="I85" s="60"/>
      <c r="J85" s="60"/>
      <c r="K85" s="60"/>
      <c r="L85" s="61"/>
      <c r="M85" s="121">
        <f>N85+Q85</f>
        <v>0</v>
      </c>
      <c r="N85" s="60"/>
      <c r="O85" s="60"/>
      <c r="P85" s="60"/>
      <c r="Q85" s="61"/>
      <c r="R85" s="121"/>
      <c r="S85" s="362"/>
      <c r="T85" s="116">
        <f>M85+H85</f>
        <v>0</v>
      </c>
      <c r="U85" s="462">
        <f t="shared" si="40"/>
        <v>0</v>
      </c>
      <c r="V85" s="463">
        <f t="shared" si="41"/>
        <v>0</v>
      </c>
      <c r="W85" s="464"/>
      <c r="X85" s="486"/>
      <c r="Y85" s="486"/>
      <c r="Z85" s="486"/>
      <c r="AA85" s="486"/>
    </row>
    <row r="86" spans="1:27" s="508" customFormat="1" ht="37.5" hidden="1">
      <c r="A86" s="147">
        <v>70702</v>
      </c>
      <c r="B86" s="147" t="s">
        <v>281</v>
      </c>
      <c r="C86" s="187" t="s">
        <v>282</v>
      </c>
      <c r="D86" s="147" t="str">
        <f>+CONCATENATE(B$83,1,E86)</f>
        <v>1411150</v>
      </c>
      <c r="E86" s="147" t="str">
        <f>VLOOKUP(A86,Класиф!A$3:C$376,3,FALSE)</f>
        <v>1150</v>
      </c>
      <c r="F86" s="380" t="str">
        <f>VLOOKUP($A86,Класиф!$A$3:$E$376,5,FALSE)</f>
        <v>0950</v>
      </c>
      <c r="G86" s="187" t="s">
        <v>1237</v>
      </c>
      <c r="H86" s="121">
        <f t="shared" si="44"/>
        <v>0</v>
      </c>
      <c r="I86" s="60"/>
      <c r="J86" s="60"/>
      <c r="K86" s="60"/>
      <c r="L86" s="61"/>
      <c r="M86" s="121">
        <f>N86+Q86</f>
        <v>0</v>
      </c>
      <c r="N86" s="60"/>
      <c r="O86" s="60"/>
      <c r="P86" s="60"/>
      <c r="Q86" s="61"/>
      <c r="R86" s="121"/>
      <c r="S86" s="362"/>
      <c r="T86" s="116">
        <f>M86+H86</f>
        <v>0</v>
      </c>
      <c r="U86" s="462">
        <f t="shared" si="40"/>
        <v>0</v>
      </c>
      <c r="V86" s="463">
        <f t="shared" si="41"/>
        <v>0</v>
      </c>
      <c r="W86" s="464"/>
      <c r="X86" s="486"/>
      <c r="Y86" s="438"/>
      <c r="Z86" s="506"/>
      <c r="AA86" s="506"/>
    </row>
    <row r="87" spans="1:27" ht="18.75" hidden="1">
      <c r="A87" s="482">
        <v>80000</v>
      </c>
      <c r="B87" s="482" t="s">
        <v>717</v>
      </c>
      <c r="C87" s="876" t="s">
        <v>9</v>
      </c>
      <c r="D87" s="482" t="str">
        <f>+CONCATENATE(B$83,1,E87)</f>
        <v>1412000</v>
      </c>
      <c r="E87" s="482" t="str">
        <f>VLOOKUP(A87,Класиф!A$3:C$376,3,FALSE)</f>
        <v>2000</v>
      </c>
      <c r="F87" s="996">
        <f>VLOOKUP($A87,Класиф!$A$3:$E$376,5,FALSE)</f>
        <v>0</v>
      </c>
      <c r="G87" s="876" t="s">
        <v>1259</v>
      </c>
      <c r="H87" s="484">
        <f t="shared" si="44"/>
        <v>0</v>
      </c>
      <c r="I87" s="468">
        <f>+I89+I92+I96+I99+I102+I105+I108+I111+I114+I117+I120+I125</f>
        <v>0</v>
      </c>
      <c r="J87" s="468">
        <f>+J89+J92+J96+J99+J102+J105+J108+J111+J114+J117+J120+J125</f>
        <v>0</v>
      </c>
      <c r="K87" s="468">
        <f>+K89+K92+K96+K99+K102+K105+K108+K111+K114+K117+K120+K125</f>
        <v>0</v>
      </c>
      <c r="L87" s="485">
        <f>+L89+L92+L96+L99+L102+L105+L108+L111+L114+L117+L120+L125</f>
        <v>0</v>
      </c>
      <c r="M87" s="484">
        <f>+N87+Q87</f>
        <v>0</v>
      </c>
      <c r="N87" s="468">
        <f aca="true" t="shared" si="47" ref="N87:T87">+N89+N92+N96+N99+N102+N105+N108+N111+N114+N117+N120+N125</f>
        <v>0</v>
      </c>
      <c r="O87" s="468">
        <f t="shared" si="47"/>
        <v>0</v>
      </c>
      <c r="P87" s="468">
        <f t="shared" si="47"/>
        <v>0</v>
      </c>
      <c r="Q87" s="485">
        <f t="shared" si="47"/>
        <v>0</v>
      </c>
      <c r="R87" s="484">
        <f t="shared" si="47"/>
        <v>0</v>
      </c>
      <c r="S87" s="485">
        <f t="shared" si="47"/>
        <v>0</v>
      </c>
      <c r="T87" s="601">
        <f t="shared" si="47"/>
        <v>0</v>
      </c>
      <c r="U87" s="462">
        <f t="shared" si="40"/>
        <v>0</v>
      </c>
      <c r="V87" s="463">
        <f t="shared" si="41"/>
        <v>0</v>
      </c>
      <c r="W87" s="464" t="e">
        <f>+R88+H88-#REF!+H252+H251</f>
        <v>#REF!</v>
      </c>
      <c r="X87" s="438"/>
      <c r="Y87" s="438"/>
      <c r="Z87" s="438"/>
      <c r="AA87" s="438"/>
    </row>
    <row r="88" spans="1:27" s="669" customFormat="1" ht="19.5" hidden="1">
      <c r="A88" s="684">
        <v>0</v>
      </c>
      <c r="B88" s="684"/>
      <c r="C88" s="881" t="s">
        <v>996</v>
      </c>
      <c r="D88" s="684"/>
      <c r="E88" s="684"/>
      <c r="F88" s="1004"/>
      <c r="G88" s="881" t="s">
        <v>996</v>
      </c>
      <c r="H88" s="685">
        <f t="shared" si="44"/>
        <v>0</v>
      </c>
      <c r="I88" s="686">
        <f>+I91+I95+I98+I101+I104+I107+I110+I113+I116+I119+I124+I127</f>
        <v>0</v>
      </c>
      <c r="J88" s="686">
        <f>+J91+J95+J98+J101+J104+J107+J110+J113+J116+J119+J124+J127</f>
        <v>0</v>
      </c>
      <c r="K88" s="686">
        <f>+K91+K95+K98+K101+K104+K107+K110+K113+K116+K119+K124+K127</f>
        <v>0</v>
      </c>
      <c r="L88" s="687">
        <f>+L91+L95+L98+L101+L104+L107+L110+L113+L116+L119+L124+L127</f>
        <v>0</v>
      </c>
      <c r="M88" s="685">
        <f>N88+Q88</f>
        <v>0</v>
      </c>
      <c r="N88" s="686">
        <f aca="true" t="shared" si="48" ref="N88:T88">+N91+N95+N98+N101+N104+N107+N110+N113+N116+N119+N124+N127</f>
        <v>0</v>
      </c>
      <c r="O88" s="686">
        <f t="shared" si="48"/>
        <v>0</v>
      </c>
      <c r="P88" s="686">
        <f t="shared" si="48"/>
        <v>0</v>
      </c>
      <c r="Q88" s="687">
        <f t="shared" si="48"/>
        <v>0</v>
      </c>
      <c r="R88" s="688">
        <f t="shared" si="48"/>
        <v>0</v>
      </c>
      <c r="S88" s="687">
        <f t="shared" si="48"/>
        <v>0</v>
      </c>
      <c r="T88" s="689">
        <f t="shared" si="48"/>
        <v>0</v>
      </c>
      <c r="U88" s="462">
        <f t="shared" si="40"/>
        <v>0</v>
      </c>
      <c r="V88" s="463">
        <f t="shared" si="41"/>
        <v>0</v>
      </c>
      <c r="W88" s="667" t="e">
        <f>+T88+T252-#REF!+T251+T253</f>
        <v>#REF!</v>
      </c>
      <c r="X88" s="668"/>
      <c r="Y88" s="668"/>
      <c r="Z88" s="668"/>
      <c r="AA88" s="668"/>
    </row>
    <row r="89" spans="1:27" s="487" customFormat="1" ht="37.5" hidden="1">
      <c r="A89" s="147">
        <v>80101</v>
      </c>
      <c r="B89" s="147" t="s">
        <v>1461</v>
      </c>
      <c r="C89" s="869" t="s">
        <v>652</v>
      </c>
      <c r="D89" s="147" t="str">
        <f>+CONCATENATE(B$83,1,E89)</f>
        <v>1412010</v>
      </c>
      <c r="E89" s="147" t="str">
        <f>VLOOKUP(A89,Класиф!A$3:C$376,3,FALSE)</f>
        <v>2010</v>
      </c>
      <c r="F89" s="380" t="str">
        <f>VLOOKUP($A89,Класиф!$A$3:$E$376,5,FALSE)</f>
        <v>0731</v>
      </c>
      <c r="G89" s="869" t="s">
        <v>1261</v>
      </c>
      <c r="H89" s="121">
        <f t="shared" si="44"/>
        <v>0</v>
      </c>
      <c r="I89" s="395">
        <f>+I90+I91</f>
        <v>0</v>
      </c>
      <c r="J89" s="395">
        <f aca="true" t="shared" si="49" ref="J89:T89">+J90+J91</f>
        <v>0</v>
      </c>
      <c r="K89" s="395">
        <f t="shared" si="49"/>
        <v>0</v>
      </c>
      <c r="L89" s="362">
        <f t="shared" si="49"/>
        <v>0</v>
      </c>
      <c r="M89" s="121">
        <f t="shared" si="49"/>
        <v>0</v>
      </c>
      <c r="N89" s="60">
        <f t="shared" si="49"/>
        <v>0</v>
      </c>
      <c r="O89" s="60">
        <f t="shared" si="49"/>
        <v>0</v>
      </c>
      <c r="P89" s="60">
        <f t="shared" si="49"/>
        <v>0</v>
      </c>
      <c r="Q89" s="61">
        <f t="shared" si="49"/>
        <v>0</v>
      </c>
      <c r="R89" s="121">
        <f t="shared" si="49"/>
        <v>0</v>
      </c>
      <c r="S89" s="362">
        <f t="shared" si="49"/>
        <v>0</v>
      </c>
      <c r="T89" s="116">
        <f t="shared" si="49"/>
        <v>0</v>
      </c>
      <c r="U89" s="462">
        <f t="shared" si="40"/>
        <v>0</v>
      </c>
      <c r="V89" s="463">
        <f t="shared" si="41"/>
        <v>0</v>
      </c>
      <c r="W89" s="464"/>
      <c r="X89" s="486"/>
      <c r="Y89" s="493"/>
      <c r="Z89" s="486"/>
      <c r="AA89" s="486"/>
    </row>
    <row r="90" spans="1:27" s="487" customFormat="1" ht="56.25" hidden="1">
      <c r="A90" s="147"/>
      <c r="B90" s="147"/>
      <c r="C90" s="869"/>
      <c r="D90" s="147"/>
      <c r="E90" s="147"/>
      <c r="F90" s="380"/>
      <c r="G90" s="869" t="s">
        <v>1284</v>
      </c>
      <c r="H90" s="121">
        <f t="shared" si="44"/>
        <v>0</v>
      </c>
      <c r="I90" s="395"/>
      <c r="J90" s="395"/>
      <c r="K90" s="395"/>
      <c r="L90" s="362"/>
      <c r="M90" s="121">
        <f>N90+Q90</f>
        <v>0</v>
      </c>
      <c r="N90" s="60"/>
      <c r="O90" s="60"/>
      <c r="P90" s="60"/>
      <c r="Q90" s="61"/>
      <c r="R90" s="121"/>
      <c r="S90" s="362"/>
      <c r="T90" s="116">
        <f>M90+H90</f>
        <v>0</v>
      </c>
      <c r="U90" s="462">
        <f t="shared" si="40"/>
        <v>0</v>
      </c>
      <c r="V90" s="463">
        <f t="shared" si="41"/>
        <v>0</v>
      </c>
      <c r="W90" s="464"/>
      <c r="X90" s="486"/>
      <c r="Y90" s="493"/>
      <c r="Z90" s="486"/>
      <c r="AA90" s="486"/>
    </row>
    <row r="91" spans="1:27" s="487" customFormat="1" ht="37.5" hidden="1">
      <c r="A91" s="677">
        <v>80101</v>
      </c>
      <c r="B91" s="677" t="s">
        <v>1461</v>
      </c>
      <c r="C91" s="878" t="s">
        <v>652</v>
      </c>
      <c r="D91" s="677"/>
      <c r="E91" s="677"/>
      <c r="F91" s="997" t="str">
        <f>VLOOKUP($A91,Класиф!$A$3:$E$376,5,FALSE)</f>
        <v>0731</v>
      </c>
      <c r="G91" s="878" t="s">
        <v>1261</v>
      </c>
      <c r="H91" s="690">
        <f t="shared" si="44"/>
        <v>0</v>
      </c>
      <c r="I91" s="692"/>
      <c r="J91" s="692"/>
      <c r="K91" s="692"/>
      <c r="L91" s="691"/>
      <c r="M91" s="766">
        <f>N91+Q91</f>
        <v>0</v>
      </c>
      <c r="N91" s="767"/>
      <c r="O91" s="767"/>
      <c r="P91" s="767"/>
      <c r="Q91" s="768"/>
      <c r="R91" s="690"/>
      <c r="S91" s="691"/>
      <c r="T91" s="769">
        <f>M91+H91</f>
        <v>0</v>
      </c>
      <c r="U91" s="462">
        <f t="shared" si="40"/>
        <v>0</v>
      </c>
      <c r="V91" s="463">
        <f t="shared" si="41"/>
        <v>0</v>
      </c>
      <c r="W91" s="464"/>
      <c r="X91" s="486"/>
      <c r="Y91" s="493"/>
      <c r="Z91" s="486"/>
      <c r="AA91" s="486"/>
    </row>
    <row r="92" spans="1:27" s="487" customFormat="1" ht="37.5" hidden="1">
      <c r="A92" s="147"/>
      <c r="B92" s="147"/>
      <c r="C92" s="869"/>
      <c r="D92" s="147" t="str">
        <f>+CONCATENATE(B$83,1,E92)</f>
        <v>1412030</v>
      </c>
      <c r="E92" s="147" t="s">
        <v>426</v>
      </c>
      <c r="F92" s="380" t="e">
        <f>VLOOKUP($A92,Класиф!$A$3:$E$376,5,FALSE)</f>
        <v>#N/A</v>
      </c>
      <c r="G92" s="869" t="s">
        <v>427</v>
      </c>
      <c r="H92" s="121">
        <f>+I92+L92</f>
        <v>0</v>
      </c>
      <c r="I92" s="395">
        <f>+I93+I94+I95</f>
        <v>0</v>
      </c>
      <c r="J92" s="395">
        <f aca="true" t="shared" si="50" ref="J92:T92">+J93+J94+J95</f>
        <v>0</v>
      </c>
      <c r="K92" s="395">
        <f t="shared" si="50"/>
        <v>0</v>
      </c>
      <c r="L92" s="362">
        <f t="shared" si="50"/>
        <v>0</v>
      </c>
      <c r="M92" s="121">
        <f t="shared" si="50"/>
        <v>0</v>
      </c>
      <c r="N92" s="60">
        <f t="shared" si="50"/>
        <v>0</v>
      </c>
      <c r="O92" s="60">
        <f t="shared" si="50"/>
        <v>0</v>
      </c>
      <c r="P92" s="60">
        <f t="shared" si="50"/>
        <v>0</v>
      </c>
      <c r="Q92" s="61">
        <f t="shared" si="50"/>
        <v>0</v>
      </c>
      <c r="R92" s="121">
        <f t="shared" si="50"/>
        <v>0</v>
      </c>
      <c r="S92" s="362">
        <f t="shared" si="50"/>
        <v>0</v>
      </c>
      <c r="T92" s="116">
        <f t="shared" si="50"/>
        <v>0</v>
      </c>
      <c r="U92" s="462">
        <f t="shared" si="40"/>
        <v>0</v>
      </c>
      <c r="V92" s="463">
        <f t="shared" si="41"/>
        <v>0</v>
      </c>
      <c r="W92" s="464"/>
      <c r="X92" s="486"/>
      <c r="Y92" s="493"/>
      <c r="Z92" s="486"/>
      <c r="AA92" s="486"/>
    </row>
    <row r="93" spans="1:27" s="487" customFormat="1" ht="56.25" hidden="1">
      <c r="A93" s="147">
        <v>80201</v>
      </c>
      <c r="B93" s="147" t="s">
        <v>653</v>
      </c>
      <c r="C93" s="869" t="s">
        <v>1571</v>
      </c>
      <c r="D93" s="147"/>
      <c r="E93" s="147"/>
      <c r="F93" s="380" t="str">
        <f>VLOOKUP($A93,Класиф!$A$3:$E$376,5,FALSE)</f>
        <v>0732</v>
      </c>
      <c r="G93" s="869" t="s">
        <v>1285</v>
      </c>
      <c r="H93" s="121">
        <f aca="true" t="shared" si="51" ref="H93:H107">I93+L93</f>
        <v>0</v>
      </c>
      <c r="I93" s="395"/>
      <c r="J93" s="395"/>
      <c r="K93" s="395"/>
      <c r="L93" s="362"/>
      <c r="M93" s="121">
        <f>N93+Q93</f>
        <v>0</v>
      </c>
      <c r="N93" s="60"/>
      <c r="O93" s="60"/>
      <c r="P93" s="60"/>
      <c r="Q93" s="61"/>
      <c r="R93" s="121"/>
      <c r="S93" s="362"/>
      <c r="T93" s="116">
        <f>M93+H93</f>
        <v>0</v>
      </c>
      <c r="U93" s="462">
        <f t="shared" si="40"/>
        <v>0</v>
      </c>
      <c r="V93" s="463">
        <f t="shared" si="41"/>
        <v>0</v>
      </c>
      <c r="W93" s="464"/>
      <c r="X93" s="486"/>
      <c r="Y93" s="493"/>
      <c r="Z93" s="486"/>
      <c r="AA93" s="486"/>
    </row>
    <row r="94" spans="1:27" s="487" customFormat="1" ht="93.75" hidden="1">
      <c r="A94" s="188">
        <v>80201</v>
      </c>
      <c r="B94" s="188" t="s">
        <v>653</v>
      </c>
      <c r="C94" s="187" t="s">
        <v>1160</v>
      </c>
      <c r="D94" s="188"/>
      <c r="E94" s="188"/>
      <c r="F94" s="377" t="str">
        <f>VLOOKUP($A94,Класиф!$A$3:$E$376,5,FALSE)</f>
        <v>0732</v>
      </c>
      <c r="G94" s="187" t="s">
        <v>1591</v>
      </c>
      <c r="H94" s="121">
        <f t="shared" si="51"/>
        <v>0</v>
      </c>
      <c r="I94" s="395"/>
      <c r="J94" s="395"/>
      <c r="K94" s="395"/>
      <c r="L94" s="61"/>
      <c r="M94" s="121">
        <f>N94+Q94</f>
        <v>0</v>
      </c>
      <c r="N94" s="60"/>
      <c r="O94" s="60"/>
      <c r="P94" s="60"/>
      <c r="Q94" s="61"/>
      <c r="R94" s="121"/>
      <c r="S94" s="362"/>
      <c r="T94" s="116">
        <f>M94+H94</f>
        <v>0</v>
      </c>
      <c r="U94" s="462">
        <f t="shared" si="40"/>
        <v>0</v>
      </c>
      <c r="V94" s="463">
        <f t="shared" si="41"/>
        <v>0</v>
      </c>
      <c r="W94" s="464"/>
      <c r="X94" s="493"/>
      <c r="Y94" s="486"/>
      <c r="Z94" s="486"/>
      <c r="AA94" s="486"/>
    </row>
    <row r="95" spans="1:27" s="487" customFormat="1" ht="56.25" hidden="1">
      <c r="A95" s="677">
        <v>80201</v>
      </c>
      <c r="B95" s="677" t="s">
        <v>653</v>
      </c>
      <c r="C95" s="878" t="s">
        <v>1571</v>
      </c>
      <c r="D95" s="677"/>
      <c r="E95" s="677"/>
      <c r="F95" s="997" t="str">
        <f>VLOOKUP($A95,Класиф!$A$3:$E$376,5,FALSE)</f>
        <v>0732</v>
      </c>
      <c r="G95" s="878" t="s">
        <v>1265</v>
      </c>
      <c r="H95" s="690">
        <f t="shared" si="51"/>
        <v>0</v>
      </c>
      <c r="I95" s="692"/>
      <c r="J95" s="692"/>
      <c r="K95" s="692"/>
      <c r="L95" s="691"/>
      <c r="M95" s="766">
        <f>N95+Q95</f>
        <v>0</v>
      </c>
      <c r="N95" s="767"/>
      <c r="O95" s="767"/>
      <c r="P95" s="767"/>
      <c r="Q95" s="768"/>
      <c r="R95" s="690"/>
      <c r="S95" s="691"/>
      <c r="T95" s="769">
        <f>M95+H95</f>
        <v>0</v>
      </c>
      <c r="U95" s="462">
        <f t="shared" si="40"/>
        <v>0</v>
      </c>
      <c r="V95" s="463">
        <f t="shared" si="41"/>
        <v>0</v>
      </c>
      <c r="W95" s="464"/>
      <c r="X95" s="486"/>
      <c r="Y95" s="493"/>
      <c r="Z95" s="486"/>
      <c r="AA95" s="486"/>
    </row>
    <row r="96" spans="1:27" s="487" customFormat="1" ht="20.25" hidden="1">
      <c r="A96" s="188">
        <v>80204</v>
      </c>
      <c r="B96" s="188" t="s">
        <v>654</v>
      </c>
      <c r="C96" s="187" t="s">
        <v>638</v>
      </c>
      <c r="D96" s="188" t="str">
        <f>+CONCATENATE(B$83,1,E96)</f>
        <v>1412060</v>
      </c>
      <c r="E96" s="188" t="str">
        <f>VLOOKUP(A96,Класиф!A$3:C$376,3,FALSE)</f>
        <v>2060</v>
      </c>
      <c r="F96" s="377" t="str">
        <f>VLOOKUP($A96,Класиф!$A$3:$E$376,5,FALSE)</f>
        <v>0734</v>
      </c>
      <c r="G96" s="187" t="s">
        <v>436</v>
      </c>
      <c r="H96" s="121">
        <f t="shared" si="51"/>
        <v>0</v>
      </c>
      <c r="I96" s="395">
        <f>+I97+I98</f>
        <v>0</v>
      </c>
      <c r="J96" s="395">
        <f aca="true" t="shared" si="52" ref="J96:T96">+J97+J98</f>
        <v>0</v>
      </c>
      <c r="K96" s="395">
        <f t="shared" si="52"/>
        <v>0</v>
      </c>
      <c r="L96" s="61">
        <f t="shared" si="52"/>
        <v>0</v>
      </c>
      <c r="M96" s="121">
        <f t="shared" si="52"/>
        <v>0</v>
      </c>
      <c r="N96" s="60">
        <f t="shared" si="52"/>
        <v>0</v>
      </c>
      <c r="O96" s="60">
        <f t="shared" si="52"/>
        <v>0</v>
      </c>
      <c r="P96" s="60">
        <f t="shared" si="52"/>
        <v>0</v>
      </c>
      <c r="Q96" s="61">
        <f t="shared" si="52"/>
        <v>0</v>
      </c>
      <c r="R96" s="121">
        <f t="shared" si="52"/>
        <v>0</v>
      </c>
      <c r="S96" s="362">
        <f t="shared" si="52"/>
        <v>0</v>
      </c>
      <c r="T96" s="116">
        <f t="shared" si="52"/>
        <v>0</v>
      </c>
      <c r="U96" s="462">
        <f t="shared" si="40"/>
        <v>0</v>
      </c>
      <c r="V96" s="463">
        <f t="shared" si="41"/>
        <v>0</v>
      </c>
      <c r="W96" s="464"/>
      <c r="X96" s="493"/>
      <c r="Y96" s="486"/>
      <c r="Z96" s="486"/>
      <c r="AA96" s="486"/>
    </row>
    <row r="97" spans="1:27" s="487" customFormat="1" ht="37.5" hidden="1">
      <c r="A97" s="188">
        <v>80204</v>
      </c>
      <c r="B97" s="188" t="s">
        <v>654</v>
      </c>
      <c r="C97" s="187" t="s">
        <v>638</v>
      </c>
      <c r="D97" s="188"/>
      <c r="E97" s="188"/>
      <c r="F97" s="377" t="str">
        <f>VLOOKUP($A97,Класиф!$A$3:$E$376,5,FALSE)</f>
        <v>0734</v>
      </c>
      <c r="G97" s="187" t="s">
        <v>1286</v>
      </c>
      <c r="H97" s="121">
        <f t="shared" si="51"/>
        <v>0</v>
      </c>
      <c r="I97" s="395"/>
      <c r="J97" s="395"/>
      <c r="K97" s="395"/>
      <c r="L97" s="61"/>
      <c r="M97" s="121">
        <f>N97+Q97</f>
        <v>0</v>
      </c>
      <c r="N97" s="60"/>
      <c r="O97" s="60"/>
      <c r="P97" s="60"/>
      <c r="Q97" s="61"/>
      <c r="R97" s="121"/>
      <c r="S97" s="362"/>
      <c r="T97" s="116">
        <f>M97+H97</f>
        <v>0</v>
      </c>
      <c r="U97" s="462">
        <f t="shared" si="40"/>
        <v>0</v>
      </c>
      <c r="V97" s="463">
        <f t="shared" si="41"/>
        <v>0</v>
      </c>
      <c r="W97" s="464"/>
      <c r="X97" s="493"/>
      <c r="Y97" s="486"/>
      <c r="Z97" s="486"/>
      <c r="AA97" s="486"/>
    </row>
    <row r="98" spans="1:27" s="487" customFormat="1" ht="56.25" hidden="1">
      <c r="A98" s="677">
        <v>80204</v>
      </c>
      <c r="B98" s="677" t="s">
        <v>654</v>
      </c>
      <c r="C98" s="878" t="s">
        <v>638</v>
      </c>
      <c r="D98" s="677"/>
      <c r="E98" s="677"/>
      <c r="F98" s="997" t="str">
        <f>VLOOKUP($A98,Класиф!$A$3:$E$376,5,FALSE)</f>
        <v>0734</v>
      </c>
      <c r="G98" s="878" t="s">
        <v>1266</v>
      </c>
      <c r="H98" s="690">
        <f t="shared" si="51"/>
        <v>0</v>
      </c>
      <c r="I98" s="692"/>
      <c r="J98" s="692"/>
      <c r="K98" s="692"/>
      <c r="L98" s="691"/>
      <c r="M98" s="766">
        <f>N98+Q98</f>
        <v>0</v>
      </c>
      <c r="N98" s="767"/>
      <c r="O98" s="767"/>
      <c r="P98" s="767"/>
      <c r="Q98" s="768"/>
      <c r="R98" s="690"/>
      <c r="S98" s="691"/>
      <c r="T98" s="769">
        <f>M98+H98</f>
        <v>0</v>
      </c>
      <c r="U98" s="462">
        <f t="shared" si="40"/>
        <v>0</v>
      </c>
      <c r="V98" s="463">
        <f t="shared" si="41"/>
        <v>0</v>
      </c>
      <c r="W98" s="464"/>
      <c r="X98" s="486"/>
      <c r="Y98" s="486"/>
      <c r="Z98" s="486"/>
      <c r="AA98" s="486"/>
    </row>
    <row r="99" spans="1:27" s="487" customFormat="1" ht="56.25" hidden="1">
      <c r="A99" s="188">
        <v>80205</v>
      </c>
      <c r="B99" s="188" t="s">
        <v>639</v>
      </c>
      <c r="C99" s="187" t="s">
        <v>640</v>
      </c>
      <c r="D99" s="188" t="str">
        <f>+CONCATENATE(B$83,1,E99)</f>
        <v>1412070</v>
      </c>
      <c r="E99" s="188" t="str">
        <f>VLOOKUP(A99,Класиф!A$3:C$376,3,FALSE)</f>
        <v>2070</v>
      </c>
      <c r="F99" s="377" t="str">
        <f>VLOOKUP($A99,Класиф!$A$3:$E$376,5,FALSE)</f>
        <v>0734</v>
      </c>
      <c r="G99" s="187" t="s">
        <v>439</v>
      </c>
      <c r="H99" s="121">
        <f t="shared" si="51"/>
        <v>0</v>
      </c>
      <c r="I99" s="395">
        <f>+I100+I101</f>
        <v>0</v>
      </c>
      <c r="J99" s="395">
        <f aca="true" t="shared" si="53" ref="J99:T99">+J100+J101</f>
        <v>0</v>
      </c>
      <c r="K99" s="395">
        <f t="shared" si="53"/>
        <v>0</v>
      </c>
      <c r="L99" s="395">
        <f t="shared" si="53"/>
        <v>0</v>
      </c>
      <c r="M99" s="395">
        <f t="shared" si="53"/>
        <v>0</v>
      </c>
      <c r="N99" s="395">
        <f t="shared" si="53"/>
        <v>0</v>
      </c>
      <c r="O99" s="395">
        <f t="shared" si="53"/>
        <v>0</v>
      </c>
      <c r="P99" s="395">
        <f t="shared" si="53"/>
        <v>0</v>
      </c>
      <c r="Q99" s="395">
        <f t="shared" si="53"/>
        <v>0</v>
      </c>
      <c r="R99" s="395">
        <f t="shared" si="53"/>
        <v>0</v>
      </c>
      <c r="S99" s="395">
        <f t="shared" si="53"/>
        <v>0</v>
      </c>
      <c r="T99" s="395">
        <f t="shared" si="53"/>
        <v>0</v>
      </c>
      <c r="U99" s="462">
        <f t="shared" si="40"/>
        <v>0</v>
      </c>
      <c r="V99" s="463">
        <f t="shared" si="41"/>
        <v>0</v>
      </c>
      <c r="W99" s="464"/>
      <c r="X99" s="493"/>
      <c r="Y99" s="486"/>
      <c r="Z99" s="486"/>
      <c r="AA99" s="486"/>
    </row>
    <row r="100" spans="1:27" s="487" customFormat="1" ht="75" hidden="1">
      <c r="A100" s="188">
        <v>80205</v>
      </c>
      <c r="B100" s="188" t="s">
        <v>639</v>
      </c>
      <c r="C100" s="187" t="s">
        <v>640</v>
      </c>
      <c r="D100" s="188"/>
      <c r="E100" s="188"/>
      <c r="F100" s="377" t="str">
        <f>VLOOKUP($A100,Класиф!$A$3:$E$376,5,FALSE)</f>
        <v>0734</v>
      </c>
      <c r="G100" s="187" t="s">
        <v>1287</v>
      </c>
      <c r="H100" s="121">
        <f t="shared" si="51"/>
        <v>0</v>
      </c>
      <c r="I100" s="395"/>
      <c r="J100" s="395"/>
      <c r="K100" s="395"/>
      <c r="L100" s="61"/>
      <c r="M100" s="121">
        <f>N100+Q100</f>
        <v>0</v>
      </c>
      <c r="N100" s="60"/>
      <c r="O100" s="60"/>
      <c r="P100" s="60"/>
      <c r="Q100" s="61"/>
      <c r="R100" s="121"/>
      <c r="S100" s="362"/>
      <c r="T100" s="116">
        <f>M100+H100</f>
        <v>0</v>
      </c>
      <c r="U100" s="462">
        <f t="shared" si="40"/>
        <v>0</v>
      </c>
      <c r="V100" s="463">
        <f t="shared" si="41"/>
        <v>0</v>
      </c>
      <c r="W100" s="464"/>
      <c r="X100" s="493"/>
      <c r="Y100" s="486"/>
      <c r="Z100" s="486"/>
      <c r="AA100" s="486"/>
    </row>
    <row r="101" spans="1:27" s="487" customFormat="1" ht="75" hidden="1">
      <c r="A101" s="677">
        <v>80205</v>
      </c>
      <c r="B101" s="677" t="s">
        <v>639</v>
      </c>
      <c r="C101" s="878" t="s">
        <v>640</v>
      </c>
      <c r="D101" s="677"/>
      <c r="E101" s="677"/>
      <c r="F101" s="997" t="str">
        <f>VLOOKUP($A101,Класиф!$A$3:$E$376,5,FALSE)</f>
        <v>0734</v>
      </c>
      <c r="G101" s="878" t="s">
        <v>1267</v>
      </c>
      <c r="H101" s="690">
        <f t="shared" si="51"/>
        <v>0</v>
      </c>
      <c r="I101" s="692"/>
      <c r="J101" s="692"/>
      <c r="K101" s="692"/>
      <c r="L101" s="691"/>
      <c r="M101" s="766">
        <f>N101+Q101</f>
        <v>0</v>
      </c>
      <c r="N101" s="767"/>
      <c r="O101" s="767"/>
      <c r="P101" s="767"/>
      <c r="Q101" s="768"/>
      <c r="R101" s="690"/>
      <c r="S101" s="691"/>
      <c r="T101" s="769">
        <f>M101+H101</f>
        <v>0</v>
      </c>
      <c r="U101" s="462">
        <f t="shared" si="40"/>
        <v>0</v>
      </c>
      <c r="V101" s="463">
        <f t="shared" si="41"/>
        <v>0</v>
      </c>
      <c r="W101" s="464"/>
      <c r="X101" s="486"/>
      <c r="Y101" s="493"/>
      <c r="Z101" s="486"/>
      <c r="AA101" s="486"/>
    </row>
    <row r="102" spans="1:27" s="487" customFormat="1" ht="37.5" hidden="1">
      <c r="A102" s="188">
        <v>80207</v>
      </c>
      <c r="B102" s="188" t="s">
        <v>641</v>
      </c>
      <c r="C102" s="187" t="s">
        <v>1493</v>
      </c>
      <c r="D102" s="188" t="str">
        <f>+CONCATENATE(B$83,1,E102)</f>
        <v>1412090</v>
      </c>
      <c r="E102" s="188" t="str">
        <f>VLOOKUP(A102,Класиф!A$3:C$376,3,FALSE)</f>
        <v>2090</v>
      </c>
      <c r="F102" s="377" t="str">
        <f>VLOOKUP($A102,Класиф!$A$3:$E$376,5,FALSE)</f>
        <v>0761</v>
      </c>
      <c r="G102" s="187" t="s">
        <v>444</v>
      </c>
      <c r="H102" s="121">
        <f t="shared" si="51"/>
        <v>0</v>
      </c>
      <c r="I102" s="395">
        <f>+I103+I104</f>
        <v>0</v>
      </c>
      <c r="J102" s="395">
        <f aca="true" t="shared" si="54" ref="J102:T102">+J103+J104</f>
        <v>0</v>
      </c>
      <c r="K102" s="395">
        <f t="shared" si="54"/>
        <v>0</v>
      </c>
      <c r="L102" s="61">
        <f t="shared" si="54"/>
        <v>0</v>
      </c>
      <c r="M102" s="121">
        <f t="shared" si="54"/>
        <v>0</v>
      </c>
      <c r="N102" s="60">
        <f t="shared" si="54"/>
        <v>0</v>
      </c>
      <c r="O102" s="60">
        <f t="shared" si="54"/>
        <v>0</v>
      </c>
      <c r="P102" s="60">
        <f t="shared" si="54"/>
        <v>0</v>
      </c>
      <c r="Q102" s="61">
        <f t="shared" si="54"/>
        <v>0</v>
      </c>
      <c r="R102" s="121">
        <f t="shared" si="54"/>
        <v>0</v>
      </c>
      <c r="S102" s="362">
        <f t="shared" si="54"/>
        <v>0</v>
      </c>
      <c r="T102" s="116">
        <f t="shared" si="54"/>
        <v>0</v>
      </c>
      <c r="U102" s="462">
        <f t="shared" si="40"/>
        <v>0</v>
      </c>
      <c r="V102" s="463">
        <f t="shared" si="41"/>
        <v>0</v>
      </c>
      <c r="W102" s="464"/>
      <c r="X102" s="493"/>
      <c r="Y102" s="486"/>
      <c r="Z102" s="486"/>
      <c r="AA102" s="486"/>
    </row>
    <row r="103" spans="1:27" s="487" customFormat="1" ht="56.25" hidden="1">
      <c r="A103" s="188">
        <v>80207</v>
      </c>
      <c r="B103" s="188" t="s">
        <v>641</v>
      </c>
      <c r="C103" s="187" t="s">
        <v>1493</v>
      </c>
      <c r="D103" s="188"/>
      <c r="E103" s="188"/>
      <c r="F103" s="377" t="str">
        <f>VLOOKUP($A103,Класиф!$A$3:$E$376,5,FALSE)</f>
        <v>0761</v>
      </c>
      <c r="G103" s="187" t="s">
        <v>1288</v>
      </c>
      <c r="H103" s="121">
        <f t="shared" si="51"/>
        <v>0</v>
      </c>
      <c r="I103" s="395"/>
      <c r="J103" s="395"/>
      <c r="K103" s="395"/>
      <c r="L103" s="61"/>
      <c r="M103" s="121">
        <f>N103+Q103</f>
        <v>0</v>
      </c>
      <c r="N103" s="60"/>
      <c r="O103" s="60"/>
      <c r="P103" s="60"/>
      <c r="Q103" s="61"/>
      <c r="R103" s="121"/>
      <c r="S103" s="362"/>
      <c r="T103" s="116">
        <f>M103+H103</f>
        <v>0</v>
      </c>
      <c r="U103" s="462">
        <f t="shared" si="40"/>
        <v>0</v>
      </c>
      <c r="V103" s="463">
        <f t="shared" si="41"/>
        <v>0</v>
      </c>
      <c r="W103" s="464"/>
      <c r="X103" s="493"/>
      <c r="Y103" s="486"/>
      <c r="Z103" s="486"/>
      <c r="AA103" s="486"/>
    </row>
    <row r="104" spans="1:27" s="487" customFormat="1" ht="75" hidden="1">
      <c r="A104" s="677">
        <v>80207</v>
      </c>
      <c r="B104" s="677" t="s">
        <v>641</v>
      </c>
      <c r="C104" s="878" t="s">
        <v>1493</v>
      </c>
      <c r="D104" s="677"/>
      <c r="E104" s="677"/>
      <c r="F104" s="997" t="str">
        <f>VLOOKUP($A104,Класиф!$A$3:$E$376,5,FALSE)</f>
        <v>0761</v>
      </c>
      <c r="G104" s="878" t="s">
        <v>1268</v>
      </c>
      <c r="H104" s="690">
        <f t="shared" si="51"/>
        <v>0</v>
      </c>
      <c r="I104" s="692"/>
      <c r="J104" s="692"/>
      <c r="K104" s="692"/>
      <c r="L104" s="691"/>
      <c r="M104" s="766">
        <f>N104+Q104</f>
        <v>0</v>
      </c>
      <c r="N104" s="767"/>
      <c r="O104" s="767"/>
      <c r="P104" s="767"/>
      <c r="Q104" s="768"/>
      <c r="R104" s="690"/>
      <c r="S104" s="691"/>
      <c r="T104" s="769">
        <f>M104+H104</f>
        <v>0</v>
      </c>
      <c r="U104" s="462">
        <f t="shared" si="40"/>
        <v>0</v>
      </c>
      <c r="V104" s="463">
        <f t="shared" si="41"/>
        <v>0</v>
      </c>
      <c r="W104" s="464"/>
      <c r="X104" s="493"/>
      <c r="Y104" s="486"/>
      <c r="Z104" s="486"/>
      <c r="AA104" s="486"/>
    </row>
    <row r="105" spans="1:27" s="487" customFormat="1" ht="20.25" hidden="1">
      <c r="A105" s="147">
        <v>80208</v>
      </c>
      <c r="B105" s="147" t="s">
        <v>1494</v>
      </c>
      <c r="C105" s="869" t="s">
        <v>724</v>
      </c>
      <c r="D105" s="147" t="str">
        <f>+CONCATENATE(B$83,1,E105)</f>
        <v>1412100</v>
      </c>
      <c r="E105" s="147" t="str">
        <f>VLOOKUP(A105,Класиф!A$3:C$376,3,FALSE)</f>
        <v>2100</v>
      </c>
      <c r="F105" s="380" t="str">
        <f>VLOOKUP($A105,Класиф!$A$3:$E$376,5,FALSE)</f>
        <v>0762</v>
      </c>
      <c r="G105" s="869" t="s">
        <v>265</v>
      </c>
      <c r="H105" s="121">
        <f t="shared" si="51"/>
        <v>0</v>
      </c>
      <c r="I105" s="395">
        <f>+I106+I107</f>
        <v>0</v>
      </c>
      <c r="J105" s="395">
        <f aca="true" t="shared" si="55" ref="J105:T105">+J106+J107</f>
        <v>0</v>
      </c>
      <c r="K105" s="395">
        <f t="shared" si="55"/>
        <v>0</v>
      </c>
      <c r="L105" s="61">
        <f t="shared" si="55"/>
        <v>0</v>
      </c>
      <c r="M105" s="121">
        <f t="shared" si="55"/>
        <v>0</v>
      </c>
      <c r="N105" s="60">
        <f t="shared" si="55"/>
        <v>0</v>
      </c>
      <c r="O105" s="60">
        <f t="shared" si="55"/>
        <v>0</v>
      </c>
      <c r="P105" s="60">
        <f t="shared" si="55"/>
        <v>0</v>
      </c>
      <c r="Q105" s="61">
        <f t="shared" si="55"/>
        <v>0</v>
      </c>
      <c r="R105" s="121">
        <f t="shared" si="55"/>
        <v>0</v>
      </c>
      <c r="S105" s="362">
        <f t="shared" si="55"/>
        <v>0</v>
      </c>
      <c r="T105" s="116">
        <f t="shared" si="55"/>
        <v>0</v>
      </c>
      <c r="U105" s="462">
        <f t="shared" si="40"/>
        <v>0</v>
      </c>
      <c r="V105" s="463">
        <f t="shared" si="41"/>
        <v>0</v>
      </c>
      <c r="W105" s="464"/>
      <c r="X105" s="493"/>
      <c r="Y105" s="486"/>
      <c r="Z105" s="486"/>
      <c r="AA105" s="486"/>
    </row>
    <row r="106" spans="1:27" s="487" customFormat="1" ht="37.5" hidden="1">
      <c r="A106" s="147">
        <v>80208</v>
      </c>
      <c r="B106" s="147" t="s">
        <v>1494</v>
      </c>
      <c r="C106" s="869" t="s">
        <v>724</v>
      </c>
      <c r="D106" s="147"/>
      <c r="E106" s="147"/>
      <c r="F106" s="380" t="str">
        <f>VLOOKUP($A106,Класиф!$A$3:$E$376,5,FALSE)</f>
        <v>0762</v>
      </c>
      <c r="G106" s="869" t="s">
        <v>1289</v>
      </c>
      <c r="H106" s="121">
        <f t="shared" si="51"/>
        <v>0</v>
      </c>
      <c r="I106" s="395"/>
      <c r="J106" s="395"/>
      <c r="K106" s="395"/>
      <c r="L106" s="61"/>
      <c r="M106" s="121">
        <f>N106+Q106</f>
        <v>0</v>
      </c>
      <c r="N106" s="60"/>
      <c r="O106" s="60"/>
      <c r="P106" s="60"/>
      <c r="Q106" s="61"/>
      <c r="R106" s="121"/>
      <c r="S106" s="362"/>
      <c r="T106" s="116">
        <f>M106+H106</f>
        <v>0</v>
      </c>
      <c r="U106" s="462">
        <f t="shared" si="40"/>
        <v>0</v>
      </c>
      <c r="V106" s="463">
        <f t="shared" si="41"/>
        <v>0</v>
      </c>
      <c r="W106" s="464"/>
      <c r="X106" s="493"/>
      <c r="Y106" s="486"/>
      <c r="Z106" s="486"/>
      <c r="AA106" s="486"/>
    </row>
    <row r="107" spans="1:27" s="487" customFormat="1" ht="56.25" hidden="1">
      <c r="A107" s="677">
        <v>80208</v>
      </c>
      <c r="B107" s="677" t="s">
        <v>1494</v>
      </c>
      <c r="C107" s="878" t="s">
        <v>724</v>
      </c>
      <c r="D107" s="677"/>
      <c r="E107" s="677"/>
      <c r="F107" s="997" t="str">
        <f>VLOOKUP($A107,Класиф!$A$3:$E$376,5,FALSE)</f>
        <v>0762</v>
      </c>
      <c r="G107" s="878" t="s">
        <v>1269</v>
      </c>
      <c r="H107" s="690">
        <f t="shared" si="51"/>
        <v>0</v>
      </c>
      <c r="I107" s="692"/>
      <c r="J107" s="692"/>
      <c r="K107" s="692"/>
      <c r="L107" s="691"/>
      <c r="M107" s="766">
        <f>N107+Q107</f>
        <v>0</v>
      </c>
      <c r="N107" s="767"/>
      <c r="O107" s="767"/>
      <c r="P107" s="767"/>
      <c r="Q107" s="768"/>
      <c r="R107" s="690"/>
      <c r="S107" s="691"/>
      <c r="T107" s="769">
        <f>M107+H107</f>
        <v>0</v>
      </c>
      <c r="U107" s="462">
        <f t="shared" si="40"/>
        <v>0</v>
      </c>
      <c r="V107" s="463">
        <f t="shared" si="41"/>
        <v>0</v>
      </c>
      <c r="W107" s="464"/>
      <c r="X107" s="493"/>
      <c r="Y107" s="486"/>
      <c r="Z107" s="486"/>
      <c r="AA107" s="486"/>
    </row>
    <row r="108" spans="1:27" s="487" customFormat="1" ht="37.5" hidden="1">
      <c r="A108" s="147">
        <v>80209</v>
      </c>
      <c r="B108" s="147" t="s">
        <v>1410</v>
      </c>
      <c r="C108" s="869" t="s">
        <v>1415</v>
      </c>
      <c r="D108" s="147" t="str">
        <f>+CONCATENATE(B$83,1,E108)</f>
        <v>1412110</v>
      </c>
      <c r="E108" s="147" t="str">
        <f>VLOOKUP(A108,Класиф!A$3:C$376,3,FALSE)</f>
        <v>2110</v>
      </c>
      <c r="F108" s="380" t="str">
        <f>VLOOKUP($A108,Класиф!$A$3:$E$376,5,FALSE)</f>
        <v>0724</v>
      </c>
      <c r="G108" s="869" t="s">
        <v>448</v>
      </c>
      <c r="H108" s="121">
        <f>+H109+H110</f>
        <v>0</v>
      </c>
      <c r="I108" s="395">
        <f>+I109+I110</f>
        <v>0</v>
      </c>
      <c r="J108" s="395">
        <f aca="true" t="shared" si="56" ref="J108:T108">+J109+J110</f>
        <v>0</v>
      </c>
      <c r="K108" s="395">
        <f t="shared" si="56"/>
        <v>0</v>
      </c>
      <c r="L108" s="61">
        <f t="shared" si="56"/>
        <v>0</v>
      </c>
      <c r="M108" s="121">
        <f t="shared" si="56"/>
        <v>0</v>
      </c>
      <c r="N108" s="60">
        <f t="shared" si="56"/>
        <v>0</v>
      </c>
      <c r="O108" s="60">
        <f t="shared" si="56"/>
        <v>0</v>
      </c>
      <c r="P108" s="60">
        <f t="shared" si="56"/>
        <v>0</v>
      </c>
      <c r="Q108" s="61">
        <f t="shared" si="56"/>
        <v>0</v>
      </c>
      <c r="R108" s="121">
        <f t="shared" si="56"/>
        <v>0</v>
      </c>
      <c r="S108" s="362">
        <f t="shared" si="56"/>
        <v>0</v>
      </c>
      <c r="T108" s="116">
        <f t="shared" si="56"/>
        <v>0</v>
      </c>
      <c r="U108" s="462">
        <f t="shared" si="40"/>
        <v>0</v>
      </c>
      <c r="V108" s="463">
        <f t="shared" si="41"/>
        <v>0</v>
      </c>
      <c r="W108" s="464"/>
      <c r="X108" s="493"/>
      <c r="Y108" s="486"/>
      <c r="Z108" s="486"/>
      <c r="AA108" s="486"/>
    </row>
    <row r="109" spans="1:27" s="487" customFormat="1" ht="56.25" hidden="1">
      <c r="A109" s="147">
        <v>80209</v>
      </c>
      <c r="B109" s="147" t="s">
        <v>1410</v>
      </c>
      <c r="C109" s="869" t="s">
        <v>1415</v>
      </c>
      <c r="D109" s="147"/>
      <c r="E109" s="147"/>
      <c r="F109" s="380" t="str">
        <f>VLOOKUP($A109,Класиф!$A$3:$E$376,5,FALSE)</f>
        <v>0724</v>
      </c>
      <c r="G109" s="869" t="s">
        <v>1290</v>
      </c>
      <c r="H109" s="121">
        <f aca="true" t="shared" si="57" ref="H109:H116">I109+L109</f>
        <v>0</v>
      </c>
      <c r="I109" s="395"/>
      <c r="J109" s="395"/>
      <c r="K109" s="395"/>
      <c r="L109" s="61"/>
      <c r="M109" s="121">
        <f>N109+Q109</f>
        <v>0</v>
      </c>
      <c r="N109" s="60"/>
      <c r="O109" s="60"/>
      <c r="P109" s="60"/>
      <c r="Q109" s="61"/>
      <c r="R109" s="121"/>
      <c r="S109" s="362"/>
      <c r="T109" s="116">
        <f>M109+H109</f>
        <v>0</v>
      </c>
      <c r="U109" s="462">
        <f t="shared" si="40"/>
        <v>0</v>
      </c>
      <c r="V109" s="463">
        <f t="shared" si="41"/>
        <v>0</v>
      </c>
      <c r="W109" s="464"/>
      <c r="X109" s="493"/>
      <c r="Y109" s="486"/>
      <c r="Z109" s="486"/>
      <c r="AA109" s="486"/>
    </row>
    <row r="110" spans="1:27" s="487" customFormat="1" ht="56.25" hidden="1">
      <c r="A110" s="677">
        <v>80209</v>
      </c>
      <c r="B110" s="677" t="s">
        <v>1410</v>
      </c>
      <c r="C110" s="878" t="s">
        <v>1415</v>
      </c>
      <c r="D110" s="677"/>
      <c r="E110" s="677"/>
      <c r="F110" s="997" t="str">
        <f>VLOOKUP($A110,Класиф!$A$3:$E$376,5,FALSE)</f>
        <v>0724</v>
      </c>
      <c r="G110" s="878" t="s">
        <v>1270</v>
      </c>
      <c r="H110" s="690">
        <f t="shared" si="57"/>
        <v>0</v>
      </c>
      <c r="I110" s="692"/>
      <c r="J110" s="692"/>
      <c r="K110" s="692"/>
      <c r="L110" s="691"/>
      <c r="M110" s="766">
        <f>N110+Q110</f>
        <v>0</v>
      </c>
      <c r="N110" s="767"/>
      <c r="O110" s="767"/>
      <c r="P110" s="767"/>
      <c r="Q110" s="768"/>
      <c r="R110" s="770"/>
      <c r="S110" s="771"/>
      <c r="T110" s="769">
        <f>M110+H110</f>
        <v>0</v>
      </c>
      <c r="U110" s="462">
        <f t="shared" si="40"/>
        <v>0</v>
      </c>
      <c r="V110" s="463">
        <f t="shared" si="41"/>
        <v>0</v>
      </c>
      <c r="W110" s="464"/>
      <c r="X110" s="506"/>
      <c r="Y110" s="493"/>
      <c r="Z110" s="486"/>
      <c r="AA110" s="486"/>
    </row>
    <row r="111" spans="1:27" s="487" customFormat="1" ht="40.5" customHeight="1" hidden="1">
      <c r="A111" s="147">
        <v>80400</v>
      </c>
      <c r="B111" s="147" t="s">
        <v>725</v>
      </c>
      <c r="C111" s="869" t="s">
        <v>483</v>
      </c>
      <c r="D111" s="147" t="str">
        <f>+CONCATENATE(B$83,1,E111)</f>
        <v>1412130</v>
      </c>
      <c r="E111" s="147" t="str">
        <f>VLOOKUP(A111,Класиф!A$3:C$376,3,FALSE)</f>
        <v>2130</v>
      </c>
      <c r="F111" s="380" t="str">
        <f>VLOOKUP($A111,Класиф!$A$3:$E$376,5,FALSE)</f>
        <v>0722</v>
      </c>
      <c r="G111" s="869" t="s">
        <v>454</v>
      </c>
      <c r="H111" s="121">
        <f t="shared" si="57"/>
        <v>0</v>
      </c>
      <c r="I111" s="395">
        <f>+I112+I113</f>
        <v>0</v>
      </c>
      <c r="J111" s="395">
        <f aca="true" t="shared" si="58" ref="J111:T111">+J112+J113</f>
        <v>0</v>
      </c>
      <c r="K111" s="395">
        <f t="shared" si="58"/>
        <v>0</v>
      </c>
      <c r="L111" s="395">
        <f t="shared" si="58"/>
        <v>0</v>
      </c>
      <c r="M111" s="395">
        <f t="shared" si="58"/>
        <v>0</v>
      </c>
      <c r="N111" s="395">
        <f t="shared" si="58"/>
        <v>0</v>
      </c>
      <c r="O111" s="395">
        <f t="shared" si="58"/>
        <v>0</v>
      </c>
      <c r="P111" s="395">
        <f t="shared" si="58"/>
        <v>0</v>
      </c>
      <c r="Q111" s="395">
        <f t="shared" si="58"/>
        <v>0</v>
      </c>
      <c r="R111" s="395">
        <f t="shared" si="58"/>
        <v>0</v>
      </c>
      <c r="S111" s="395">
        <f t="shared" si="58"/>
        <v>0</v>
      </c>
      <c r="T111" s="395">
        <f t="shared" si="58"/>
        <v>0</v>
      </c>
      <c r="U111" s="462">
        <f t="shared" si="40"/>
        <v>0</v>
      </c>
      <c r="V111" s="463">
        <f t="shared" si="41"/>
        <v>0</v>
      </c>
      <c r="W111" s="464"/>
      <c r="X111" s="506"/>
      <c r="Y111" s="493"/>
      <c r="Z111" s="486"/>
      <c r="AA111" s="486"/>
    </row>
    <row r="112" spans="1:27" s="487" customFormat="1" ht="57" customHeight="1" hidden="1">
      <c r="A112" s="147">
        <v>80400</v>
      </c>
      <c r="B112" s="147" t="s">
        <v>725</v>
      </c>
      <c r="C112" s="869" t="s">
        <v>483</v>
      </c>
      <c r="D112" s="147"/>
      <c r="E112" s="147"/>
      <c r="F112" s="380" t="str">
        <f>VLOOKUP($A112,Класиф!$A$3:$E$376,5,FALSE)</f>
        <v>0722</v>
      </c>
      <c r="G112" s="869" t="s">
        <v>1291</v>
      </c>
      <c r="H112" s="121">
        <f t="shared" si="57"/>
        <v>0</v>
      </c>
      <c r="I112" s="395"/>
      <c r="J112" s="395"/>
      <c r="K112" s="395"/>
      <c r="L112" s="61"/>
      <c r="M112" s="121">
        <f>N112+Q112</f>
        <v>0</v>
      </c>
      <c r="N112" s="60"/>
      <c r="O112" s="60"/>
      <c r="P112" s="60"/>
      <c r="Q112" s="61"/>
      <c r="R112" s="121"/>
      <c r="S112" s="362"/>
      <c r="T112" s="116">
        <f>M112+H112</f>
        <v>0</v>
      </c>
      <c r="U112" s="462">
        <f t="shared" si="40"/>
        <v>0</v>
      </c>
      <c r="V112" s="463">
        <f t="shared" si="41"/>
        <v>0</v>
      </c>
      <c r="W112" s="464"/>
      <c r="X112" s="506"/>
      <c r="Y112" s="493"/>
      <c r="Z112" s="486"/>
      <c r="AA112" s="486"/>
    </row>
    <row r="113" spans="1:27" s="487" customFormat="1" ht="74.25" customHeight="1" hidden="1">
      <c r="A113" s="677">
        <v>80400</v>
      </c>
      <c r="B113" s="677" t="s">
        <v>725</v>
      </c>
      <c r="C113" s="878" t="s">
        <v>483</v>
      </c>
      <c r="D113" s="677"/>
      <c r="E113" s="677"/>
      <c r="F113" s="997" t="str">
        <f>VLOOKUP($A113,Класиф!$A$3:$E$376,5,FALSE)</f>
        <v>0722</v>
      </c>
      <c r="G113" s="878" t="s">
        <v>1271</v>
      </c>
      <c r="H113" s="690">
        <f t="shared" si="57"/>
        <v>0</v>
      </c>
      <c r="I113" s="692"/>
      <c r="J113" s="692"/>
      <c r="K113" s="692"/>
      <c r="L113" s="691"/>
      <c r="M113" s="766">
        <f>N113+Q113</f>
        <v>0</v>
      </c>
      <c r="N113" s="767"/>
      <c r="O113" s="767"/>
      <c r="P113" s="767"/>
      <c r="Q113" s="768"/>
      <c r="R113" s="770"/>
      <c r="S113" s="771"/>
      <c r="T113" s="772">
        <f>M113+H113</f>
        <v>0</v>
      </c>
      <c r="U113" s="462">
        <f t="shared" si="40"/>
        <v>0</v>
      </c>
      <c r="V113" s="463">
        <f t="shared" si="41"/>
        <v>0</v>
      </c>
      <c r="W113" s="464"/>
      <c r="X113" s="506"/>
      <c r="Y113" s="493"/>
      <c r="Z113" s="486"/>
      <c r="AA113" s="486"/>
    </row>
    <row r="114" spans="1:27" s="494" customFormat="1" ht="30" customHeight="1" hidden="1">
      <c r="A114" s="145">
        <v>80500</v>
      </c>
      <c r="B114" s="145" t="s">
        <v>726</v>
      </c>
      <c r="C114" s="879" t="s">
        <v>274</v>
      </c>
      <c r="D114" s="145" t="str">
        <f>+CONCATENATE(B$83,1,E114)</f>
        <v>1412140</v>
      </c>
      <c r="E114" s="145" t="str">
        <f>VLOOKUP(A114,Класиф!A$3:C$376,3,FALSE)</f>
        <v>2140</v>
      </c>
      <c r="F114" s="1001" t="str">
        <f>VLOOKUP($A114,Класиф!$A$3:$E$376,5,FALSE)</f>
        <v>0722</v>
      </c>
      <c r="G114" s="879" t="s">
        <v>456</v>
      </c>
      <c r="H114" s="121">
        <f t="shared" si="57"/>
        <v>0</v>
      </c>
      <c r="I114" s="395">
        <f>+I115+I116</f>
        <v>0</v>
      </c>
      <c r="J114" s="395">
        <f aca="true" t="shared" si="59" ref="J114:T114">+J115+J116</f>
        <v>0</v>
      </c>
      <c r="K114" s="395">
        <f t="shared" si="59"/>
        <v>0</v>
      </c>
      <c r="L114" s="61">
        <f t="shared" si="59"/>
        <v>0</v>
      </c>
      <c r="M114" s="121">
        <f t="shared" si="59"/>
        <v>0</v>
      </c>
      <c r="N114" s="60">
        <f t="shared" si="59"/>
        <v>0</v>
      </c>
      <c r="O114" s="60">
        <f t="shared" si="59"/>
        <v>0</v>
      </c>
      <c r="P114" s="60">
        <f t="shared" si="59"/>
        <v>0</v>
      </c>
      <c r="Q114" s="61">
        <f t="shared" si="59"/>
        <v>0</v>
      </c>
      <c r="R114" s="121">
        <f t="shared" si="59"/>
        <v>0</v>
      </c>
      <c r="S114" s="362">
        <f t="shared" si="59"/>
        <v>0</v>
      </c>
      <c r="T114" s="116">
        <f t="shared" si="59"/>
        <v>0</v>
      </c>
      <c r="U114" s="462">
        <f t="shared" si="40"/>
        <v>0</v>
      </c>
      <c r="V114" s="463">
        <f t="shared" si="41"/>
        <v>0</v>
      </c>
      <c r="W114" s="464"/>
      <c r="X114" s="486"/>
      <c r="Y114" s="486"/>
      <c r="Z114" s="493"/>
      <c r="AA114" s="493"/>
    </row>
    <row r="115" spans="1:27" s="494" customFormat="1" ht="37.5" hidden="1">
      <c r="A115" s="145">
        <v>80500</v>
      </c>
      <c r="B115" s="145" t="s">
        <v>726</v>
      </c>
      <c r="C115" s="879" t="s">
        <v>274</v>
      </c>
      <c r="D115" s="145"/>
      <c r="E115" s="145"/>
      <c r="F115" s="1001" t="str">
        <f>VLOOKUP($A115,Класиф!$A$3:$E$376,5,FALSE)</f>
        <v>0722</v>
      </c>
      <c r="G115" s="879" t="s">
        <v>1292</v>
      </c>
      <c r="H115" s="121">
        <f t="shared" si="57"/>
        <v>0</v>
      </c>
      <c r="I115" s="395"/>
      <c r="J115" s="395"/>
      <c r="K115" s="395"/>
      <c r="L115" s="61"/>
      <c r="M115" s="121">
        <f>N115+Q115</f>
        <v>0</v>
      </c>
      <c r="N115" s="60"/>
      <c r="O115" s="60"/>
      <c r="P115" s="60"/>
      <c r="Q115" s="61"/>
      <c r="R115" s="121"/>
      <c r="S115" s="362"/>
      <c r="T115" s="116">
        <f>M115+H115</f>
        <v>0</v>
      </c>
      <c r="U115" s="462">
        <f t="shared" si="40"/>
        <v>0</v>
      </c>
      <c r="V115" s="463">
        <f t="shared" si="41"/>
        <v>0</v>
      </c>
      <c r="W115" s="464"/>
      <c r="X115" s="486"/>
      <c r="Y115" s="486"/>
      <c r="Z115" s="493"/>
      <c r="AA115" s="493"/>
    </row>
    <row r="116" spans="1:27" s="494" customFormat="1" ht="56.25" hidden="1">
      <c r="A116" s="693">
        <v>80500</v>
      </c>
      <c r="B116" s="693" t="s">
        <v>726</v>
      </c>
      <c r="C116" s="882" t="s">
        <v>274</v>
      </c>
      <c r="D116" s="693"/>
      <c r="E116" s="693"/>
      <c r="F116" s="1005" t="str">
        <f>VLOOKUP($A116,Класиф!$A$3:$E$376,5,FALSE)</f>
        <v>0722</v>
      </c>
      <c r="G116" s="882" t="s">
        <v>1272</v>
      </c>
      <c r="H116" s="690">
        <f t="shared" si="57"/>
        <v>0</v>
      </c>
      <c r="I116" s="694"/>
      <c r="J116" s="694"/>
      <c r="K116" s="694"/>
      <c r="L116" s="771"/>
      <c r="M116" s="766">
        <f>N116+Q116</f>
        <v>0</v>
      </c>
      <c r="N116" s="773"/>
      <c r="O116" s="773"/>
      <c r="P116" s="773"/>
      <c r="Q116" s="774"/>
      <c r="R116" s="690"/>
      <c r="S116" s="691"/>
      <c r="T116" s="769">
        <f>M116+H116</f>
        <v>0</v>
      </c>
      <c r="U116" s="462">
        <f t="shared" si="40"/>
        <v>0</v>
      </c>
      <c r="V116" s="463">
        <f t="shared" si="41"/>
        <v>0</v>
      </c>
      <c r="W116" s="464"/>
      <c r="X116" s="486"/>
      <c r="Y116" s="486"/>
      <c r="Z116" s="493"/>
      <c r="AA116" s="493"/>
    </row>
    <row r="117" spans="1:27" s="494" customFormat="1" ht="37.5" hidden="1">
      <c r="A117" s="145">
        <v>81001</v>
      </c>
      <c r="B117" s="145" t="s">
        <v>275</v>
      </c>
      <c r="C117" s="879" t="s">
        <v>276</v>
      </c>
      <c r="D117" s="145" t="str">
        <f>+CONCATENATE(B$83,1,E117)</f>
        <v>1412190</v>
      </c>
      <c r="E117" s="145" t="str">
        <f>VLOOKUP(A117,Класиф!A$3:C$376,3,FALSE)</f>
        <v>2190</v>
      </c>
      <c r="F117" s="1001" t="str">
        <f>VLOOKUP($A117,Класиф!$A$3:$E$376,5,FALSE)</f>
        <v>0763</v>
      </c>
      <c r="G117" s="879" t="s">
        <v>472</v>
      </c>
      <c r="H117" s="121">
        <f>+H118+H119</f>
        <v>0</v>
      </c>
      <c r="I117" s="395">
        <f>+I118+I119</f>
        <v>0</v>
      </c>
      <c r="J117" s="395">
        <f aca="true" t="shared" si="60" ref="J117:T117">+J118+J119</f>
        <v>0</v>
      </c>
      <c r="K117" s="395">
        <f t="shared" si="60"/>
        <v>0</v>
      </c>
      <c r="L117" s="61">
        <f t="shared" si="60"/>
        <v>0</v>
      </c>
      <c r="M117" s="121">
        <f t="shared" si="60"/>
        <v>0</v>
      </c>
      <c r="N117" s="60">
        <f t="shared" si="60"/>
        <v>0</v>
      </c>
      <c r="O117" s="60">
        <f t="shared" si="60"/>
        <v>0</v>
      </c>
      <c r="P117" s="60">
        <f t="shared" si="60"/>
        <v>0</v>
      </c>
      <c r="Q117" s="61">
        <f t="shared" si="60"/>
        <v>0</v>
      </c>
      <c r="R117" s="121">
        <f t="shared" si="60"/>
        <v>0</v>
      </c>
      <c r="S117" s="362">
        <f t="shared" si="60"/>
        <v>0</v>
      </c>
      <c r="T117" s="116">
        <f t="shared" si="60"/>
        <v>0</v>
      </c>
      <c r="U117" s="462">
        <f t="shared" si="40"/>
        <v>0</v>
      </c>
      <c r="V117" s="463">
        <f t="shared" si="41"/>
        <v>0</v>
      </c>
      <c r="W117" s="464"/>
      <c r="X117" s="486"/>
      <c r="Y117" s="486"/>
      <c r="Z117" s="493"/>
      <c r="AA117" s="493"/>
    </row>
    <row r="118" spans="1:27" s="494" customFormat="1" ht="56.25" hidden="1">
      <c r="A118" s="145">
        <v>81001</v>
      </c>
      <c r="B118" s="145" t="s">
        <v>275</v>
      </c>
      <c r="C118" s="879" t="s">
        <v>276</v>
      </c>
      <c r="D118" s="145"/>
      <c r="E118" s="145"/>
      <c r="F118" s="1001" t="str">
        <f>VLOOKUP($A118,Класиф!$A$3:$E$376,5,FALSE)</f>
        <v>0763</v>
      </c>
      <c r="G118" s="879" t="s">
        <v>1293</v>
      </c>
      <c r="H118" s="121">
        <f aca="true" t="shared" si="61" ref="H118:H138">I118+L118</f>
        <v>0</v>
      </c>
      <c r="I118" s="395"/>
      <c r="J118" s="395"/>
      <c r="K118" s="395"/>
      <c r="L118" s="61"/>
      <c r="M118" s="121">
        <f>N118+Q118</f>
        <v>0</v>
      </c>
      <c r="N118" s="60"/>
      <c r="O118" s="60"/>
      <c r="P118" s="60"/>
      <c r="Q118" s="61"/>
      <c r="R118" s="121"/>
      <c r="S118" s="362"/>
      <c r="T118" s="116">
        <f>M118+H118</f>
        <v>0</v>
      </c>
      <c r="U118" s="462">
        <f t="shared" si="40"/>
        <v>0</v>
      </c>
      <c r="V118" s="463">
        <f t="shared" si="41"/>
        <v>0</v>
      </c>
      <c r="W118" s="464"/>
      <c r="X118" s="486"/>
      <c r="Y118" s="486"/>
      <c r="Z118" s="493"/>
      <c r="AA118" s="493"/>
    </row>
    <row r="119" spans="1:27" s="487" customFormat="1" ht="56.25" hidden="1">
      <c r="A119" s="677">
        <v>81001</v>
      </c>
      <c r="B119" s="677" t="s">
        <v>275</v>
      </c>
      <c r="C119" s="878" t="s">
        <v>276</v>
      </c>
      <c r="D119" s="677"/>
      <c r="E119" s="677"/>
      <c r="F119" s="997" t="str">
        <f>VLOOKUP($A119,Класиф!$A$3:$E$376,5,FALSE)</f>
        <v>0763</v>
      </c>
      <c r="G119" s="878" t="s">
        <v>1273</v>
      </c>
      <c r="H119" s="690">
        <f t="shared" si="61"/>
        <v>0</v>
      </c>
      <c r="I119" s="692"/>
      <c r="J119" s="692"/>
      <c r="K119" s="692"/>
      <c r="L119" s="691"/>
      <c r="M119" s="766">
        <f>N119+Q119</f>
        <v>0</v>
      </c>
      <c r="N119" s="767"/>
      <c r="O119" s="767"/>
      <c r="P119" s="767"/>
      <c r="Q119" s="768"/>
      <c r="R119" s="770"/>
      <c r="S119" s="771"/>
      <c r="T119" s="772">
        <f>M119+H119</f>
        <v>0</v>
      </c>
      <c r="U119" s="462">
        <f t="shared" si="40"/>
        <v>0</v>
      </c>
      <c r="V119" s="463">
        <f t="shared" si="41"/>
        <v>0</v>
      </c>
      <c r="W119" s="464"/>
      <c r="X119" s="507"/>
      <c r="Y119" s="507"/>
      <c r="Z119" s="486"/>
      <c r="AA119" s="486"/>
    </row>
    <row r="120" spans="1:27" s="456" customFormat="1" ht="20.25" hidden="1">
      <c r="A120" s="147">
        <v>81002</v>
      </c>
      <c r="B120" s="147" t="s">
        <v>277</v>
      </c>
      <c r="C120" s="879" t="s">
        <v>278</v>
      </c>
      <c r="D120" s="147" t="str">
        <f>+CONCATENATE(B$83,1,E120)</f>
        <v>1412220</v>
      </c>
      <c r="E120" s="145" t="s">
        <v>199</v>
      </c>
      <c r="F120" s="1001" t="str">
        <f>VLOOKUP($A120,Класиф!$A$3:$E$376,5,FALSE)</f>
        <v>0763</v>
      </c>
      <c r="G120" s="879" t="s">
        <v>579</v>
      </c>
      <c r="H120" s="121">
        <f t="shared" si="61"/>
        <v>0</v>
      </c>
      <c r="I120" s="60">
        <f>+I121+I122+I123+I124</f>
        <v>0</v>
      </c>
      <c r="J120" s="60">
        <f aca="true" t="shared" si="62" ref="J120:T120">+J121+J122+J123+J124</f>
        <v>0</v>
      </c>
      <c r="K120" s="60">
        <f t="shared" si="62"/>
        <v>0</v>
      </c>
      <c r="L120" s="61">
        <f t="shared" si="62"/>
        <v>0</v>
      </c>
      <c r="M120" s="121">
        <f t="shared" si="62"/>
        <v>0</v>
      </c>
      <c r="N120" s="60">
        <f t="shared" si="62"/>
        <v>0</v>
      </c>
      <c r="O120" s="60">
        <f t="shared" si="62"/>
        <v>0</v>
      </c>
      <c r="P120" s="60">
        <f t="shared" si="62"/>
        <v>0</v>
      </c>
      <c r="Q120" s="61">
        <f t="shared" si="62"/>
        <v>0</v>
      </c>
      <c r="R120" s="121">
        <f t="shared" si="62"/>
        <v>0</v>
      </c>
      <c r="S120" s="362">
        <f t="shared" si="62"/>
        <v>0</v>
      </c>
      <c r="T120" s="116">
        <f t="shared" si="62"/>
        <v>0</v>
      </c>
      <c r="U120" s="462">
        <f t="shared" si="40"/>
        <v>0</v>
      </c>
      <c r="V120" s="463">
        <f t="shared" si="41"/>
        <v>0</v>
      </c>
      <c r="W120" s="464"/>
      <c r="X120" s="493"/>
      <c r="Y120" s="486"/>
      <c r="Z120" s="454"/>
      <c r="AA120" s="454"/>
    </row>
    <row r="121" spans="1:27" s="456" customFormat="1" ht="37.5" hidden="1">
      <c r="A121" s="147">
        <v>81002</v>
      </c>
      <c r="B121" s="147" t="s">
        <v>277</v>
      </c>
      <c r="C121" s="879" t="s">
        <v>278</v>
      </c>
      <c r="D121" s="147"/>
      <c r="E121" s="145"/>
      <c r="F121" s="1001" t="str">
        <f>VLOOKUP($A121,Класиф!$A$3:$E$376,5,FALSE)</f>
        <v>0763</v>
      </c>
      <c r="G121" s="879" t="s">
        <v>1294</v>
      </c>
      <c r="H121" s="121">
        <f t="shared" si="61"/>
        <v>0</v>
      </c>
      <c r="I121" s="60"/>
      <c r="J121" s="60"/>
      <c r="K121" s="60"/>
      <c r="L121" s="61"/>
      <c r="M121" s="121">
        <f>N121+Q121</f>
        <v>0</v>
      </c>
      <c r="N121" s="60"/>
      <c r="O121" s="60"/>
      <c r="P121" s="60"/>
      <c r="Q121" s="61"/>
      <c r="R121" s="121"/>
      <c r="S121" s="362"/>
      <c r="T121" s="116">
        <f>M121+H121</f>
        <v>0</v>
      </c>
      <c r="U121" s="462">
        <f t="shared" si="40"/>
        <v>0</v>
      </c>
      <c r="V121" s="463">
        <f t="shared" si="41"/>
        <v>0</v>
      </c>
      <c r="W121" s="464"/>
      <c r="X121" s="493"/>
      <c r="Y121" s="486"/>
      <c r="Z121" s="454"/>
      <c r="AA121" s="454"/>
    </row>
    <row r="122" spans="1:27" s="796" customFormat="1" ht="75" customHeight="1" hidden="1">
      <c r="A122" s="791">
        <v>81002</v>
      </c>
      <c r="B122" s="791" t="s">
        <v>277</v>
      </c>
      <c r="C122" s="880" t="s">
        <v>613</v>
      </c>
      <c r="D122" s="791"/>
      <c r="E122" s="791"/>
      <c r="F122" s="1006" t="str">
        <f>VLOOKUP($A122,Класиф!$A$3:$E$376,5,FALSE)</f>
        <v>0763</v>
      </c>
      <c r="G122" s="882" t="s">
        <v>613</v>
      </c>
      <c r="H122" s="766">
        <f t="shared" si="61"/>
        <v>0</v>
      </c>
      <c r="I122" s="767"/>
      <c r="J122" s="767"/>
      <c r="K122" s="767"/>
      <c r="L122" s="792"/>
      <c r="M122" s="766">
        <f>N122+Q122</f>
        <v>0</v>
      </c>
      <c r="N122" s="767"/>
      <c r="O122" s="767"/>
      <c r="P122" s="767"/>
      <c r="Q122" s="792"/>
      <c r="R122" s="793"/>
      <c r="S122" s="792"/>
      <c r="T122" s="769">
        <f>M122+H122</f>
        <v>0</v>
      </c>
      <c r="U122" s="462">
        <f t="shared" si="40"/>
        <v>0</v>
      </c>
      <c r="V122" s="463">
        <f t="shared" si="41"/>
        <v>0</v>
      </c>
      <c r="W122" s="778"/>
      <c r="X122" s="794"/>
      <c r="Y122" s="794"/>
      <c r="Z122" s="795"/>
      <c r="AA122" s="795"/>
    </row>
    <row r="123" spans="1:27" s="796" customFormat="1" ht="96.75" customHeight="1" hidden="1">
      <c r="A123" s="791">
        <v>81002</v>
      </c>
      <c r="B123" s="791" t="s">
        <v>277</v>
      </c>
      <c r="C123" s="880" t="s">
        <v>614</v>
      </c>
      <c r="D123" s="791"/>
      <c r="E123" s="791"/>
      <c r="F123" s="1006" t="str">
        <f>VLOOKUP($A123,Класиф!$A$3:$E$376,5,FALSE)</f>
        <v>0763</v>
      </c>
      <c r="G123" s="882" t="s">
        <v>614</v>
      </c>
      <c r="H123" s="766">
        <f t="shared" si="61"/>
        <v>0</v>
      </c>
      <c r="I123" s="767"/>
      <c r="J123" s="767"/>
      <c r="K123" s="767"/>
      <c r="L123" s="792"/>
      <c r="M123" s="766">
        <f>N123+Q123</f>
        <v>0</v>
      </c>
      <c r="N123" s="767"/>
      <c r="O123" s="767"/>
      <c r="P123" s="767"/>
      <c r="Q123" s="792"/>
      <c r="R123" s="793"/>
      <c r="S123" s="792"/>
      <c r="T123" s="769">
        <f>M123+H123</f>
        <v>0</v>
      </c>
      <c r="U123" s="462">
        <f t="shared" si="40"/>
        <v>0</v>
      </c>
      <c r="V123" s="463">
        <f t="shared" si="41"/>
        <v>0</v>
      </c>
      <c r="W123" s="797"/>
      <c r="X123" s="794"/>
      <c r="Y123" s="794"/>
      <c r="Z123" s="795"/>
      <c r="AA123" s="795"/>
    </row>
    <row r="124" spans="1:27" s="456" customFormat="1" ht="56.25" hidden="1">
      <c r="A124" s="677">
        <v>81002</v>
      </c>
      <c r="B124" s="677" t="s">
        <v>277</v>
      </c>
      <c r="C124" s="882" t="s">
        <v>278</v>
      </c>
      <c r="D124" s="677"/>
      <c r="E124" s="693"/>
      <c r="F124" s="1005" t="str">
        <f>VLOOKUP($A124,Класиф!$A$3:$E$376,5,FALSE)</f>
        <v>0763</v>
      </c>
      <c r="G124" s="882" t="s">
        <v>1264</v>
      </c>
      <c r="H124" s="690">
        <f t="shared" si="61"/>
        <v>0</v>
      </c>
      <c r="I124" s="692"/>
      <c r="J124" s="692"/>
      <c r="K124" s="692"/>
      <c r="L124" s="696"/>
      <c r="M124" s="766">
        <f>N124+Q124</f>
        <v>0</v>
      </c>
      <c r="N124" s="767"/>
      <c r="O124" s="767"/>
      <c r="P124" s="767"/>
      <c r="Q124" s="696"/>
      <c r="R124" s="695"/>
      <c r="S124" s="696"/>
      <c r="T124" s="769">
        <f>M124+H124</f>
        <v>0</v>
      </c>
      <c r="U124" s="462">
        <f t="shared" si="40"/>
        <v>0</v>
      </c>
      <c r="V124" s="463">
        <f t="shared" si="41"/>
        <v>0</v>
      </c>
      <c r="W124" s="464"/>
      <c r="X124" s="493"/>
      <c r="Y124" s="486"/>
      <c r="Z124" s="454"/>
      <c r="AA124" s="454"/>
    </row>
    <row r="125" spans="1:27" s="456" customFormat="1" ht="75" hidden="1">
      <c r="A125" s="147">
        <v>81003</v>
      </c>
      <c r="B125" s="147" t="s">
        <v>279</v>
      </c>
      <c r="C125" s="879" t="s">
        <v>280</v>
      </c>
      <c r="D125" s="147" t="str">
        <f>+CONCATENATE(B$83,1,E125)</f>
        <v>1412200</v>
      </c>
      <c r="E125" s="145" t="str">
        <f>VLOOKUP(A125,Класиф!A$3:C$376,3,FALSE)</f>
        <v>2200</v>
      </c>
      <c r="F125" s="1001" t="str">
        <f>VLOOKUP($A125,Класиф!$A$3:$E$376,5,FALSE)</f>
        <v>0763</v>
      </c>
      <c r="G125" s="879" t="s">
        <v>561</v>
      </c>
      <c r="H125" s="121">
        <f t="shared" si="61"/>
        <v>0</v>
      </c>
      <c r="I125" s="60">
        <f>+I126+I127</f>
        <v>0</v>
      </c>
      <c r="J125" s="60">
        <f aca="true" t="shared" si="63" ref="J125:T125">+J126+J127</f>
        <v>0</v>
      </c>
      <c r="K125" s="60">
        <f t="shared" si="63"/>
        <v>0</v>
      </c>
      <c r="L125" s="61">
        <f t="shared" si="63"/>
        <v>0</v>
      </c>
      <c r="M125" s="121">
        <f t="shared" si="63"/>
        <v>0</v>
      </c>
      <c r="N125" s="60">
        <f t="shared" si="63"/>
        <v>0</v>
      </c>
      <c r="O125" s="60">
        <f t="shared" si="63"/>
        <v>0</v>
      </c>
      <c r="P125" s="60">
        <f t="shared" si="63"/>
        <v>0</v>
      </c>
      <c r="Q125" s="61">
        <f t="shared" si="63"/>
        <v>0</v>
      </c>
      <c r="R125" s="121">
        <f t="shared" si="63"/>
        <v>0</v>
      </c>
      <c r="S125" s="362">
        <f t="shared" si="63"/>
        <v>0</v>
      </c>
      <c r="T125" s="116">
        <f t="shared" si="63"/>
        <v>0</v>
      </c>
      <c r="U125" s="462">
        <f t="shared" si="40"/>
        <v>0</v>
      </c>
      <c r="V125" s="463">
        <f t="shared" si="41"/>
        <v>0</v>
      </c>
      <c r="W125" s="464"/>
      <c r="X125" s="493"/>
      <c r="Y125" s="486"/>
      <c r="Z125" s="454"/>
      <c r="AA125" s="454"/>
    </row>
    <row r="126" spans="1:27" s="456" customFormat="1" ht="93.75" hidden="1">
      <c r="A126" s="147">
        <v>81003</v>
      </c>
      <c r="B126" s="147" t="s">
        <v>279</v>
      </c>
      <c r="C126" s="879" t="s">
        <v>280</v>
      </c>
      <c r="D126" s="147"/>
      <c r="E126" s="145"/>
      <c r="F126" s="1001" t="str">
        <f>VLOOKUP($A126,Класиф!$A$3:$E$376,5,FALSE)</f>
        <v>0763</v>
      </c>
      <c r="G126" s="879" t="s">
        <v>1295</v>
      </c>
      <c r="H126" s="121">
        <f t="shared" si="61"/>
        <v>0</v>
      </c>
      <c r="I126" s="60"/>
      <c r="J126" s="60"/>
      <c r="K126" s="60"/>
      <c r="L126" s="61"/>
      <c r="M126" s="121">
        <f aca="true" t="shared" si="64" ref="M126:M133">N126+Q126</f>
        <v>0</v>
      </c>
      <c r="N126" s="60"/>
      <c r="O126" s="60"/>
      <c r="P126" s="60"/>
      <c r="Q126" s="61"/>
      <c r="R126" s="121"/>
      <c r="S126" s="362"/>
      <c r="T126" s="116">
        <f>M126+H126</f>
        <v>0</v>
      </c>
      <c r="U126" s="462">
        <f t="shared" si="40"/>
        <v>0</v>
      </c>
      <c r="V126" s="463">
        <f t="shared" si="41"/>
        <v>0</v>
      </c>
      <c r="W126" s="464"/>
      <c r="X126" s="493"/>
      <c r="Y126" s="486"/>
      <c r="Z126" s="454"/>
      <c r="AA126" s="454"/>
    </row>
    <row r="127" spans="1:27" s="487" customFormat="1" ht="112.5" hidden="1">
      <c r="A127" s="677">
        <v>81003</v>
      </c>
      <c r="B127" s="677" t="s">
        <v>279</v>
      </c>
      <c r="C127" s="878" t="s">
        <v>280</v>
      </c>
      <c r="D127" s="677"/>
      <c r="E127" s="677"/>
      <c r="F127" s="997" t="str">
        <f>VLOOKUP($A127,Класиф!$A$3:$E$376,5,FALSE)</f>
        <v>0763</v>
      </c>
      <c r="G127" s="878" t="s">
        <v>1274</v>
      </c>
      <c r="H127" s="690">
        <f t="shared" si="61"/>
        <v>0</v>
      </c>
      <c r="I127" s="692"/>
      <c r="J127" s="692"/>
      <c r="K127" s="692"/>
      <c r="L127" s="691"/>
      <c r="M127" s="690">
        <f t="shared" si="64"/>
        <v>0</v>
      </c>
      <c r="N127" s="692"/>
      <c r="O127" s="692"/>
      <c r="P127" s="692"/>
      <c r="Q127" s="691"/>
      <c r="R127" s="690"/>
      <c r="S127" s="691"/>
      <c r="T127" s="769">
        <f>M127+H127</f>
        <v>0</v>
      </c>
      <c r="U127" s="462">
        <f t="shared" si="40"/>
        <v>0</v>
      </c>
      <c r="V127" s="463">
        <f t="shared" si="41"/>
        <v>0</v>
      </c>
      <c r="W127" s="464"/>
      <c r="X127" s="671"/>
      <c r="Y127" s="671"/>
      <c r="Z127" s="486"/>
      <c r="AA127" s="486"/>
    </row>
    <row r="128" spans="1:27" ht="18.75" hidden="1">
      <c r="A128" s="482">
        <v>110000</v>
      </c>
      <c r="B128" s="482" t="s">
        <v>1117</v>
      </c>
      <c r="C128" s="876" t="s">
        <v>1413</v>
      </c>
      <c r="D128" s="482" t="str">
        <f>+CONCATENATE(B$83,1,E128)</f>
        <v>1414000</v>
      </c>
      <c r="E128" s="482" t="str">
        <f>VLOOKUP(A128,Класиф!A$3:C$376,3,FALSE)</f>
        <v>4000</v>
      </c>
      <c r="F128" s="996">
        <f>VLOOKUP($A128,Класиф!$A$3:$E$376,5,FALSE)</f>
        <v>0</v>
      </c>
      <c r="G128" s="876" t="s">
        <v>910</v>
      </c>
      <c r="H128" s="484">
        <f t="shared" si="61"/>
        <v>0</v>
      </c>
      <c r="I128" s="468">
        <f>+I129</f>
        <v>0</v>
      </c>
      <c r="J128" s="468">
        <f>+J129</f>
        <v>0</v>
      </c>
      <c r="K128" s="468">
        <f>+K129</f>
        <v>0</v>
      </c>
      <c r="L128" s="485">
        <f>+L129</f>
        <v>0</v>
      </c>
      <c r="M128" s="484">
        <f t="shared" si="64"/>
        <v>0</v>
      </c>
      <c r="N128" s="468">
        <f aca="true" t="shared" si="65" ref="N128:T128">+N129</f>
        <v>0</v>
      </c>
      <c r="O128" s="468">
        <f t="shared" si="65"/>
        <v>0</v>
      </c>
      <c r="P128" s="468">
        <f t="shared" si="65"/>
        <v>0</v>
      </c>
      <c r="Q128" s="485">
        <f t="shared" si="65"/>
        <v>0</v>
      </c>
      <c r="R128" s="484">
        <f t="shared" si="65"/>
        <v>0</v>
      </c>
      <c r="S128" s="485">
        <f t="shared" si="65"/>
        <v>0</v>
      </c>
      <c r="T128" s="601">
        <f t="shared" si="65"/>
        <v>0</v>
      </c>
      <c r="U128" s="462">
        <f t="shared" si="40"/>
        <v>0</v>
      </c>
      <c r="V128" s="463">
        <f t="shared" si="41"/>
        <v>0</v>
      </c>
      <c r="W128" s="464"/>
      <c r="X128" s="438"/>
      <c r="Y128" s="438"/>
      <c r="Z128" s="438"/>
      <c r="AA128" s="438"/>
    </row>
    <row r="129" spans="1:27" s="508" customFormat="1" ht="18.75" hidden="1">
      <c r="A129" s="147">
        <v>110201</v>
      </c>
      <c r="B129" s="147" t="s">
        <v>283</v>
      </c>
      <c r="C129" s="187" t="s">
        <v>284</v>
      </c>
      <c r="D129" s="147" t="str">
        <f>+CONCATENATE(B$83,1,E129)</f>
        <v>1414060</v>
      </c>
      <c r="E129" s="147" t="str">
        <f>VLOOKUP(A129,Класиф!A$3:C$376,3,FALSE)</f>
        <v>4060</v>
      </c>
      <c r="F129" s="380" t="str">
        <f>VLOOKUP($A129,Класиф!$A$3:$E$376,5,FALSE)</f>
        <v>0824</v>
      </c>
      <c r="G129" s="187" t="s">
        <v>922</v>
      </c>
      <c r="H129" s="132">
        <f t="shared" si="61"/>
        <v>0</v>
      </c>
      <c r="I129" s="219"/>
      <c r="J129" s="219"/>
      <c r="K129" s="219"/>
      <c r="L129" s="165"/>
      <c r="M129" s="132">
        <f t="shared" si="64"/>
        <v>0</v>
      </c>
      <c r="N129" s="219"/>
      <c r="O129" s="219"/>
      <c r="P129" s="219"/>
      <c r="Q129" s="165"/>
      <c r="R129" s="132"/>
      <c r="S129" s="210"/>
      <c r="T129" s="116">
        <f>M129+H129</f>
        <v>0</v>
      </c>
      <c r="U129" s="462">
        <f t="shared" si="40"/>
        <v>0</v>
      </c>
      <c r="V129" s="463">
        <f t="shared" si="41"/>
        <v>0</v>
      </c>
      <c r="W129" s="464"/>
      <c r="X129" s="486"/>
      <c r="Y129" s="438"/>
      <c r="Z129" s="506"/>
      <c r="AA129" s="506"/>
    </row>
    <row r="130" spans="1:27" s="456" customFormat="1" ht="20.25" hidden="1">
      <c r="A130" s="896">
        <v>150000</v>
      </c>
      <c r="B130" s="896" t="s">
        <v>1120</v>
      </c>
      <c r="C130" s="897" t="s">
        <v>1406</v>
      </c>
      <c r="D130" s="896" t="str">
        <f>+CONCATENATE(B$83,1,E130)</f>
        <v>1416300</v>
      </c>
      <c r="E130" s="896" t="str">
        <f>VLOOKUP(A130,Класиф!A$3:C$376,3,FALSE)</f>
        <v>6300</v>
      </c>
      <c r="F130" s="1000">
        <f>VLOOKUP($A130,Класиф!$A$3:$E$376,5,FALSE)</f>
        <v>0</v>
      </c>
      <c r="G130" s="897" t="s">
        <v>210</v>
      </c>
      <c r="H130" s="755">
        <f t="shared" si="61"/>
        <v>0</v>
      </c>
      <c r="I130" s="753">
        <f>+I131+I132</f>
        <v>0</v>
      </c>
      <c r="J130" s="753">
        <f>+J131+J132</f>
        <v>0</v>
      </c>
      <c r="K130" s="753">
        <f>+K131+K132</f>
        <v>0</v>
      </c>
      <c r="L130" s="893">
        <f>+L131+L132</f>
        <v>0</v>
      </c>
      <c r="M130" s="755">
        <f t="shared" si="64"/>
        <v>0</v>
      </c>
      <c r="N130" s="894">
        <f aca="true" t="shared" si="66" ref="N130:T130">+N131+N132</f>
        <v>0</v>
      </c>
      <c r="O130" s="894">
        <f t="shared" si="66"/>
        <v>0</v>
      </c>
      <c r="P130" s="894">
        <f t="shared" si="66"/>
        <v>0</v>
      </c>
      <c r="Q130" s="485">
        <f t="shared" si="66"/>
        <v>0</v>
      </c>
      <c r="R130" s="895">
        <f t="shared" si="66"/>
        <v>0</v>
      </c>
      <c r="S130" s="893">
        <f t="shared" si="66"/>
        <v>0</v>
      </c>
      <c r="T130" s="604">
        <f t="shared" si="66"/>
        <v>0</v>
      </c>
      <c r="U130" s="462">
        <f t="shared" si="40"/>
        <v>0</v>
      </c>
      <c r="V130" s="463">
        <f t="shared" si="41"/>
        <v>0</v>
      </c>
      <c r="W130" s="464"/>
      <c r="X130" s="465"/>
      <c r="Y130" s="506"/>
      <c r="Z130" s="454"/>
      <c r="AA130" s="454"/>
    </row>
    <row r="131" spans="1:27" s="456" customFormat="1" ht="37.5" hidden="1">
      <c r="A131" s="145">
        <v>150101</v>
      </c>
      <c r="B131" s="145" t="s">
        <v>1431</v>
      </c>
      <c r="C131" s="879" t="s">
        <v>1407</v>
      </c>
      <c r="D131" s="145" t="str">
        <f>+CONCATENATE(B$83,1,E131)</f>
        <v>1416310</v>
      </c>
      <c r="E131" s="145" t="str">
        <f>VLOOKUP(A131,Класиф!A$3:C$376,3,FALSE)</f>
        <v>6310</v>
      </c>
      <c r="F131" s="1001" t="str">
        <f>VLOOKUP($A131,Класиф!$A$3:$E$376,5,FALSE)</f>
        <v>0490</v>
      </c>
      <c r="G131" s="879" t="s">
        <v>1602</v>
      </c>
      <c r="H131" s="121">
        <f t="shared" si="61"/>
        <v>0</v>
      </c>
      <c r="I131" s="395"/>
      <c r="J131" s="395"/>
      <c r="K131" s="395"/>
      <c r="L131" s="776"/>
      <c r="M131" s="121">
        <f t="shared" si="64"/>
        <v>0</v>
      </c>
      <c r="N131" s="60"/>
      <c r="O131" s="60"/>
      <c r="P131" s="60"/>
      <c r="Q131" s="670"/>
      <c r="R131" s="777"/>
      <c r="S131" s="776"/>
      <c r="T131" s="116">
        <f>M131+H131</f>
        <v>0</v>
      </c>
      <c r="U131" s="462">
        <f t="shared" si="40"/>
        <v>0</v>
      </c>
      <c r="V131" s="463">
        <f t="shared" si="41"/>
        <v>0</v>
      </c>
      <c r="W131" s="464"/>
      <c r="X131" s="493"/>
      <c r="Y131" s="486"/>
      <c r="Z131" s="454"/>
      <c r="AA131" s="454"/>
    </row>
    <row r="132" spans="1:27" s="456" customFormat="1" ht="20.25" hidden="1">
      <c r="A132" s="145">
        <v>150122</v>
      </c>
      <c r="B132" s="145" t="s">
        <v>1354</v>
      </c>
      <c r="C132" s="879" t="s">
        <v>1355</v>
      </c>
      <c r="D132" s="145" t="str">
        <f>+CONCATENATE(B$83,1,E132)</f>
        <v>1416410</v>
      </c>
      <c r="E132" s="145" t="str">
        <f>VLOOKUP(A132,Класиф!A$3:C$376,3,FALSE)</f>
        <v>6410</v>
      </c>
      <c r="F132" s="1001" t="str">
        <f>VLOOKUP($A132,Класиф!$A$3:$E$376,5,FALSE)</f>
        <v>0470</v>
      </c>
      <c r="G132" s="879" t="s">
        <v>703</v>
      </c>
      <c r="H132" s="121">
        <f t="shared" si="61"/>
        <v>0</v>
      </c>
      <c r="I132" s="395"/>
      <c r="J132" s="395"/>
      <c r="K132" s="395"/>
      <c r="L132" s="776"/>
      <c r="M132" s="121">
        <f t="shared" si="64"/>
        <v>0</v>
      </c>
      <c r="N132" s="60"/>
      <c r="O132" s="60"/>
      <c r="P132" s="60"/>
      <c r="Q132" s="670"/>
      <c r="R132" s="777"/>
      <c r="S132" s="776"/>
      <c r="T132" s="116">
        <f>M132+H132</f>
        <v>0</v>
      </c>
      <c r="U132" s="462">
        <f t="shared" si="40"/>
        <v>0</v>
      </c>
      <c r="V132" s="463">
        <f t="shared" si="41"/>
        <v>0</v>
      </c>
      <c r="W132" s="464"/>
      <c r="X132" s="493"/>
      <c r="Y132" s="486"/>
      <c r="Z132" s="454"/>
      <c r="AA132" s="454"/>
    </row>
    <row r="133" spans="1:27" s="510" customFormat="1" ht="60.75" hidden="1">
      <c r="A133" s="509">
        <v>15</v>
      </c>
      <c r="B133" s="509" t="s">
        <v>1073</v>
      </c>
      <c r="C133" s="191" t="s">
        <v>1357</v>
      </c>
      <c r="D133" s="509" t="s">
        <v>1073</v>
      </c>
      <c r="E133" s="509"/>
      <c r="F133" s="1007"/>
      <c r="G133" s="191" t="s">
        <v>1357</v>
      </c>
      <c r="H133" s="228">
        <f t="shared" si="61"/>
        <v>0</v>
      </c>
      <c r="I133" s="235">
        <f>+I134+I156+I151</f>
        <v>0</v>
      </c>
      <c r="J133" s="235">
        <f>+J134+J156+J151</f>
        <v>0</v>
      </c>
      <c r="K133" s="235">
        <f>+K134+K156+K151</f>
        <v>0</v>
      </c>
      <c r="L133" s="206">
        <f>+L134+L156+L151</f>
        <v>0</v>
      </c>
      <c r="M133" s="228">
        <f t="shared" si="64"/>
        <v>0</v>
      </c>
      <c r="N133" s="235">
        <f aca="true" t="shared" si="67" ref="N133:T133">+N134+N156+N151</f>
        <v>0</v>
      </c>
      <c r="O133" s="235">
        <f t="shared" si="67"/>
        <v>0</v>
      </c>
      <c r="P133" s="235">
        <f t="shared" si="67"/>
        <v>0</v>
      </c>
      <c r="Q133" s="206">
        <f t="shared" si="67"/>
        <v>0</v>
      </c>
      <c r="R133" s="228">
        <f t="shared" si="67"/>
        <v>0</v>
      </c>
      <c r="S133" s="203">
        <f t="shared" si="67"/>
        <v>0</v>
      </c>
      <c r="T133" s="232">
        <f t="shared" si="67"/>
        <v>0</v>
      </c>
      <c r="U133" s="462">
        <f t="shared" si="40"/>
        <v>0</v>
      </c>
      <c r="V133" s="463">
        <f t="shared" si="41"/>
        <v>0</v>
      </c>
      <c r="W133" s="464"/>
      <c r="X133" s="438"/>
      <c r="Y133" s="506"/>
      <c r="Z133" s="507"/>
      <c r="AA133" s="507"/>
    </row>
    <row r="134" spans="1:27" ht="37.5" hidden="1">
      <c r="A134" s="482">
        <v>90000</v>
      </c>
      <c r="B134" s="482" t="s">
        <v>718</v>
      </c>
      <c r="C134" s="876" t="s">
        <v>684</v>
      </c>
      <c r="D134" s="976" t="str">
        <f>+CONCATENATE(B$133,1,E134)</f>
        <v>1513000</v>
      </c>
      <c r="E134" s="482" t="str">
        <f>VLOOKUP(A134,Класиф!A$3:C$376,3,FALSE)</f>
        <v>3000</v>
      </c>
      <c r="F134" s="996">
        <f>VLOOKUP($A134,Класиф!$A$3:$E$376,5,FALSE)</f>
        <v>0</v>
      </c>
      <c r="G134" s="876" t="s">
        <v>604</v>
      </c>
      <c r="H134" s="484">
        <f t="shared" si="61"/>
        <v>0</v>
      </c>
      <c r="I134" s="468">
        <f>+I135+I139+I141+I144+I147+I148+I149+I150</f>
        <v>0</v>
      </c>
      <c r="J134" s="468">
        <f aca="true" t="shared" si="68" ref="J134:T134">+J135+J139+J141+J144+J147+J148+J149+J150</f>
        <v>0</v>
      </c>
      <c r="K134" s="468">
        <f t="shared" si="68"/>
        <v>0</v>
      </c>
      <c r="L134" s="485">
        <f t="shared" si="68"/>
        <v>0</v>
      </c>
      <c r="M134" s="484">
        <f t="shared" si="68"/>
        <v>0</v>
      </c>
      <c r="N134" s="468">
        <f t="shared" si="68"/>
        <v>0</v>
      </c>
      <c r="O134" s="468">
        <f t="shared" si="68"/>
        <v>0</v>
      </c>
      <c r="P134" s="468">
        <f t="shared" si="68"/>
        <v>0</v>
      </c>
      <c r="Q134" s="485">
        <f t="shared" si="68"/>
        <v>0</v>
      </c>
      <c r="R134" s="484">
        <f t="shared" si="68"/>
        <v>0</v>
      </c>
      <c r="S134" s="485">
        <f t="shared" si="68"/>
        <v>0</v>
      </c>
      <c r="T134" s="601">
        <f t="shared" si="68"/>
        <v>0</v>
      </c>
      <c r="U134" s="462">
        <f t="shared" si="40"/>
        <v>0</v>
      </c>
      <c r="V134" s="463">
        <f t="shared" si="41"/>
        <v>0</v>
      </c>
      <c r="W134" s="464"/>
      <c r="X134" s="438"/>
      <c r="Y134" s="438"/>
      <c r="Z134" s="438"/>
      <c r="AA134" s="438"/>
    </row>
    <row r="135" spans="1:27" ht="75" hidden="1">
      <c r="A135" s="482"/>
      <c r="B135" s="482"/>
      <c r="C135" s="876"/>
      <c r="D135" s="147" t="str">
        <f aca="true" t="shared" si="69" ref="D135:D157">+CONCATENATE(B$133,1,E135)</f>
        <v>1513100</v>
      </c>
      <c r="E135" s="1017">
        <v>3100</v>
      </c>
      <c r="F135" s="1002" t="s">
        <v>843</v>
      </c>
      <c r="G135" s="992" t="s">
        <v>844</v>
      </c>
      <c r="H135" s="132">
        <f t="shared" si="61"/>
        <v>0</v>
      </c>
      <c r="I135" s="468">
        <f>SUM(I136:I138)</f>
        <v>0</v>
      </c>
      <c r="J135" s="468">
        <f aca="true" t="shared" si="70" ref="J135:T135">SUM(J136:J138)</f>
        <v>0</v>
      </c>
      <c r="K135" s="468">
        <f t="shared" si="70"/>
        <v>0</v>
      </c>
      <c r="L135" s="485">
        <f t="shared" si="70"/>
        <v>0</v>
      </c>
      <c r="M135" s="484">
        <f t="shared" si="70"/>
        <v>0</v>
      </c>
      <c r="N135" s="468">
        <f t="shared" si="70"/>
        <v>0</v>
      </c>
      <c r="O135" s="468">
        <f t="shared" si="70"/>
        <v>0</v>
      </c>
      <c r="P135" s="468">
        <f t="shared" si="70"/>
        <v>0</v>
      </c>
      <c r="Q135" s="485">
        <f t="shared" si="70"/>
        <v>0</v>
      </c>
      <c r="R135" s="484">
        <f t="shared" si="70"/>
        <v>0</v>
      </c>
      <c r="S135" s="485">
        <f t="shared" si="70"/>
        <v>0</v>
      </c>
      <c r="T135" s="601">
        <f t="shared" si="70"/>
        <v>0</v>
      </c>
      <c r="U135" s="462">
        <f t="shared" si="40"/>
        <v>0</v>
      </c>
      <c r="V135" s="463">
        <f t="shared" si="41"/>
        <v>0</v>
      </c>
      <c r="W135" s="464"/>
      <c r="X135" s="438"/>
      <c r="Y135" s="438"/>
      <c r="Z135" s="438"/>
      <c r="AA135" s="438"/>
    </row>
    <row r="136" spans="1:27" s="494" customFormat="1" ht="75" hidden="1">
      <c r="A136" s="147">
        <v>90601</v>
      </c>
      <c r="B136" s="147" t="s">
        <v>722</v>
      </c>
      <c r="C136" s="187" t="s">
        <v>285</v>
      </c>
      <c r="D136" s="147" t="str">
        <f t="shared" si="69"/>
        <v>1513101</v>
      </c>
      <c r="E136" s="147">
        <f>VLOOKUP(A136,Класиф!A$3:C$376,3,FALSE)</f>
        <v>3101</v>
      </c>
      <c r="F136" s="380">
        <f>VLOOKUP($A136,Класиф!$A$3:$E$376,5,FALSE)</f>
        <v>1010</v>
      </c>
      <c r="G136" s="187" t="s">
        <v>846</v>
      </c>
      <c r="H136" s="132">
        <f t="shared" si="61"/>
        <v>0</v>
      </c>
      <c r="I136" s="88"/>
      <c r="J136" s="88"/>
      <c r="K136" s="88"/>
      <c r="L136" s="195"/>
      <c r="M136" s="132">
        <f>N136+Q136</f>
        <v>0</v>
      </c>
      <c r="N136" s="88"/>
      <c r="O136" s="88"/>
      <c r="P136" s="88"/>
      <c r="Q136" s="195"/>
      <c r="R136" s="127"/>
      <c r="S136" s="128"/>
      <c r="T136" s="116">
        <f>+M136+H136</f>
        <v>0</v>
      </c>
      <c r="U136" s="462">
        <f t="shared" si="40"/>
        <v>0</v>
      </c>
      <c r="V136" s="463">
        <f t="shared" si="41"/>
        <v>0</v>
      </c>
      <c r="W136" s="464"/>
      <c r="X136" s="486"/>
      <c r="Y136" s="486"/>
      <c r="Z136" s="493"/>
      <c r="AA136" s="493"/>
    </row>
    <row r="137" spans="1:27" s="494" customFormat="1" ht="117" customHeight="1" hidden="1">
      <c r="A137" s="147">
        <v>90901</v>
      </c>
      <c r="B137" s="147" t="s">
        <v>723</v>
      </c>
      <c r="C137" s="187" t="s">
        <v>12</v>
      </c>
      <c r="D137" s="147" t="str">
        <f>+CONCATENATE(B$133,1,E137)</f>
        <v>1513102</v>
      </c>
      <c r="E137" s="147" t="str">
        <f>VLOOKUP(A137,Класиф!A$3:C$376,3,FALSE)</f>
        <v>3102</v>
      </c>
      <c r="F137" s="380">
        <f>VLOOKUP($A137,Класиф!$A$3:$E$376,5,FALSE)</f>
        <v>1020</v>
      </c>
      <c r="G137" s="187" t="s">
        <v>1518</v>
      </c>
      <c r="H137" s="132">
        <f t="shared" si="61"/>
        <v>0</v>
      </c>
      <c r="I137" s="88"/>
      <c r="J137" s="88"/>
      <c r="K137" s="88"/>
      <c r="L137" s="195"/>
      <c r="M137" s="132">
        <f>N137+Q137</f>
        <v>0</v>
      </c>
      <c r="N137" s="88"/>
      <c r="O137" s="88"/>
      <c r="P137" s="88"/>
      <c r="Q137" s="195"/>
      <c r="R137" s="127"/>
      <c r="S137" s="128"/>
      <c r="T137" s="116">
        <f>+M137+H137</f>
        <v>0</v>
      </c>
      <c r="U137" s="462">
        <f aca="true" t="shared" si="71" ref="U137:U200">+T137-M137-H137</f>
        <v>0</v>
      </c>
      <c r="V137" s="463">
        <f aca="true" t="shared" si="72" ref="V137:V200">+ABS(N137)+ABS(P137)+ABS(Q137)+ABS(H137)+ABS(K137)+ABS(L137)+ABS(M137)+ABS(O137)+ABS(R137)+ABS(S137)+ABS(J137)+ABS(I137)+ABS(T137)</f>
        <v>0</v>
      </c>
      <c r="W137" s="464"/>
      <c r="X137" s="486"/>
      <c r="Y137" s="486"/>
      <c r="Z137" s="493"/>
      <c r="AA137" s="493"/>
    </row>
    <row r="138" spans="1:27" s="487" customFormat="1" ht="37.5" hidden="1">
      <c r="A138" s="147">
        <v>91206</v>
      </c>
      <c r="B138" s="147" t="s">
        <v>36</v>
      </c>
      <c r="C138" s="187" t="s">
        <v>1172</v>
      </c>
      <c r="D138" s="147" t="str">
        <f>+CONCATENATE(B$133,1,E138)</f>
        <v>1513105</v>
      </c>
      <c r="E138" s="147" t="str">
        <f>VLOOKUP(A138,Класиф!A$3:C$376,3,FALSE)</f>
        <v>3105</v>
      </c>
      <c r="F138" s="380">
        <f>VLOOKUP($A138,Класиф!$A$3:$E$376,5,FALSE)</f>
        <v>1010</v>
      </c>
      <c r="G138" s="187" t="s">
        <v>146</v>
      </c>
      <c r="H138" s="132">
        <f t="shared" si="61"/>
        <v>0</v>
      </c>
      <c r="I138" s="88"/>
      <c r="J138" s="88"/>
      <c r="K138" s="88"/>
      <c r="L138" s="195"/>
      <c r="M138" s="132">
        <f>N138+Q138</f>
        <v>0</v>
      </c>
      <c r="N138" s="88"/>
      <c r="O138" s="88"/>
      <c r="P138" s="88"/>
      <c r="Q138" s="195"/>
      <c r="R138" s="127"/>
      <c r="S138" s="128"/>
      <c r="T138" s="116">
        <f>+M138+H138</f>
        <v>0</v>
      </c>
      <c r="U138" s="462">
        <f t="shared" si="71"/>
        <v>0</v>
      </c>
      <c r="V138" s="463">
        <f t="shared" si="72"/>
        <v>0</v>
      </c>
      <c r="W138" s="464"/>
      <c r="X138" s="486"/>
      <c r="Y138" s="493"/>
      <c r="Z138" s="486"/>
      <c r="AA138" s="486"/>
    </row>
    <row r="139" spans="1:27" s="487" customFormat="1" ht="37.5" hidden="1">
      <c r="A139" s="147"/>
      <c r="B139" s="147"/>
      <c r="C139" s="187"/>
      <c r="D139" s="147" t="str">
        <f>+CONCATENATE(B$133,1,E139)</f>
        <v>1513110</v>
      </c>
      <c r="E139" s="147">
        <v>3110</v>
      </c>
      <c r="F139" s="380"/>
      <c r="G139" s="187" t="s">
        <v>1316</v>
      </c>
      <c r="H139" s="132">
        <f>+H140</f>
        <v>0</v>
      </c>
      <c r="I139" s="88">
        <f aca="true" t="shared" si="73" ref="I139:T139">+I140</f>
        <v>0</v>
      </c>
      <c r="J139" s="88">
        <f t="shared" si="73"/>
        <v>0</v>
      </c>
      <c r="K139" s="88">
        <f t="shared" si="73"/>
        <v>0</v>
      </c>
      <c r="L139" s="195">
        <f t="shared" si="73"/>
        <v>0</v>
      </c>
      <c r="M139" s="132">
        <f t="shared" si="73"/>
        <v>0</v>
      </c>
      <c r="N139" s="88">
        <f t="shared" si="73"/>
        <v>0</v>
      </c>
      <c r="O139" s="88">
        <f t="shared" si="73"/>
        <v>0</v>
      </c>
      <c r="P139" s="88">
        <f t="shared" si="73"/>
        <v>0</v>
      </c>
      <c r="Q139" s="195">
        <f t="shared" si="73"/>
        <v>0</v>
      </c>
      <c r="R139" s="127">
        <f t="shared" si="73"/>
        <v>0</v>
      </c>
      <c r="S139" s="128">
        <f t="shared" si="73"/>
        <v>0</v>
      </c>
      <c r="T139" s="116">
        <f t="shared" si="73"/>
        <v>0</v>
      </c>
      <c r="U139" s="462">
        <f t="shared" si="71"/>
        <v>0</v>
      </c>
      <c r="V139" s="463">
        <f t="shared" si="72"/>
        <v>0</v>
      </c>
      <c r="W139" s="464"/>
      <c r="X139" s="486"/>
      <c r="Y139" s="493"/>
      <c r="Z139" s="486"/>
      <c r="AA139" s="486"/>
    </row>
    <row r="140" spans="1:27" ht="57" customHeight="1" hidden="1">
      <c r="A140" s="147">
        <v>90700</v>
      </c>
      <c r="B140" s="147" t="s">
        <v>1084</v>
      </c>
      <c r="C140" s="187" t="s">
        <v>175</v>
      </c>
      <c r="D140" s="147" t="str">
        <f t="shared" si="69"/>
        <v>1513111</v>
      </c>
      <c r="E140" s="147" t="str">
        <f>VLOOKUP(A140,Класиф!A$3:C$376,3,FALSE)</f>
        <v>3111</v>
      </c>
      <c r="F140" s="380">
        <f>VLOOKUP($A140,Класиф!$A$3:$E$376,5,FALSE)</f>
        <v>1040</v>
      </c>
      <c r="G140" s="187" t="s">
        <v>858</v>
      </c>
      <c r="H140" s="132">
        <f>I140+L140</f>
        <v>0</v>
      </c>
      <c r="I140" s="88"/>
      <c r="J140" s="88"/>
      <c r="K140" s="88"/>
      <c r="L140" s="195"/>
      <c r="M140" s="132">
        <f>N140+Q140</f>
        <v>0</v>
      </c>
      <c r="N140" s="88"/>
      <c r="O140" s="88"/>
      <c r="P140" s="88"/>
      <c r="Q140" s="195"/>
      <c r="R140" s="127"/>
      <c r="S140" s="128"/>
      <c r="T140" s="116">
        <f>+M140+H140</f>
        <v>0</v>
      </c>
      <c r="U140" s="462">
        <f t="shared" si="71"/>
        <v>0</v>
      </c>
      <c r="V140" s="463">
        <f t="shared" si="72"/>
        <v>0</v>
      </c>
      <c r="W140" s="464"/>
      <c r="X140" s="438"/>
      <c r="Y140" s="438"/>
      <c r="Z140" s="438"/>
      <c r="AA140" s="438"/>
    </row>
    <row r="141" spans="1:27" ht="57" customHeight="1" hidden="1">
      <c r="A141" s="147"/>
      <c r="B141" s="147"/>
      <c r="C141" s="187"/>
      <c r="D141" s="147" t="str">
        <f t="shared" si="69"/>
        <v>1513130</v>
      </c>
      <c r="E141" s="1017">
        <v>3130</v>
      </c>
      <c r="F141" s="380"/>
      <c r="G141" s="187" t="s">
        <v>1443</v>
      </c>
      <c r="H141" s="132">
        <f>I141+L141</f>
        <v>0</v>
      </c>
      <c r="I141" s="88">
        <f>+I142+I143</f>
        <v>0</v>
      </c>
      <c r="J141" s="88">
        <f aca="true" t="shared" si="74" ref="J141:T141">+J142+J143</f>
        <v>0</v>
      </c>
      <c r="K141" s="88">
        <f t="shared" si="74"/>
        <v>0</v>
      </c>
      <c r="L141" s="195">
        <f t="shared" si="74"/>
        <v>0</v>
      </c>
      <c r="M141" s="132">
        <f t="shared" si="74"/>
        <v>0</v>
      </c>
      <c r="N141" s="88">
        <f t="shared" si="74"/>
        <v>0</v>
      </c>
      <c r="O141" s="88">
        <f t="shared" si="74"/>
        <v>0</v>
      </c>
      <c r="P141" s="88">
        <f t="shared" si="74"/>
        <v>0</v>
      </c>
      <c r="Q141" s="195">
        <f t="shared" si="74"/>
        <v>0</v>
      </c>
      <c r="R141" s="127">
        <f t="shared" si="74"/>
        <v>0</v>
      </c>
      <c r="S141" s="128">
        <f t="shared" si="74"/>
        <v>0</v>
      </c>
      <c r="T141" s="116">
        <f t="shared" si="74"/>
        <v>0</v>
      </c>
      <c r="U141" s="462">
        <f t="shared" si="71"/>
        <v>0</v>
      </c>
      <c r="V141" s="463">
        <f t="shared" si="72"/>
        <v>0</v>
      </c>
      <c r="W141" s="464"/>
      <c r="X141" s="438"/>
      <c r="Y141" s="438"/>
      <c r="Z141" s="438"/>
      <c r="AA141" s="438"/>
    </row>
    <row r="142" spans="1:27" ht="37.5" hidden="1">
      <c r="A142" s="147">
        <v>91101</v>
      </c>
      <c r="B142" s="147" t="s">
        <v>126</v>
      </c>
      <c r="C142" s="187" t="s">
        <v>1335</v>
      </c>
      <c r="D142" s="147" t="str">
        <f t="shared" si="69"/>
        <v>1513131</v>
      </c>
      <c r="E142" s="147" t="str">
        <f>VLOOKUP(A142,Класиф!A$3:C$376,3,FALSE)</f>
        <v>3131</v>
      </c>
      <c r="F142" s="380">
        <f>VLOOKUP($A142,Класиф!$A$3:$E$376,5,FALSE)</f>
        <v>1040</v>
      </c>
      <c r="G142" s="187" t="s">
        <v>1370</v>
      </c>
      <c r="H142" s="132">
        <f>I142+L142</f>
        <v>0</v>
      </c>
      <c r="I142" s="88"/>
      <c r="J142" s="88"/>
      <c r="K142" s="88"/>
      <c r="L142" s="195"/>
      <c r="M142" s="132">
        <f>N142+Q142</f>
        <v>0</v>
      </c>
      <c r="N142" s="88"/>
      <c r="O142" s="88"/>
      <c r="P142" s="88"/>
      <c r="Q142" s="195"/>
      <c r="R142" s="127"/>
      <c r="S142" s="128"/>
      <c r="T142" s="116">
        <f>+M142+H142</f>
        <v>0</v>
      </c>
      <c r="U142" s="462">
        <f t="shared" si="71"/>
        <v>0</v>
      </c>
      <c r="V142" s="463">
        <f t="shared" si="72"/>
        <v>0</v>
      </c>
      <c r="W142" s="464"/>
      <c r="X142" s="438"/>
      <c r="Y142" s="438"/>
      <c r="Z142" s="438"/>
      <c r="AA142" s="438"/>
    </row>
    <row r="143" spans="1:27" ht="37.5" hidden="1">
      <c r="A143" s="147">
        <v>91102</v>
      </c>
      <c r="B143" s="147" t="s">
        <v>127</v>
      </c>
      <c r="C143" s="187" t="s">
        <v>1409</v>
      </c>
      <c r="D143" s="147" t="str">
        <f t="shared" si="69"/>
        <v>1513132</v>
      </c>
      <c r="E143" s="147" t="str">
        <f>VLOOKUP(A143,Класиф!A$3:C$376,3,FALSE)</f>
        <v>3132</v>
      </c>
      <c r="F143" s="380">
        <f>VLOOKUP($A143,Класиф!$A$3:$E$376,5,FALSE)</f>
        <v>1040</v>
      </c>
      <c r="G143" s="187" t="s">
        <v>1409</v>
      </c>
      <c r="H143" s="132">
        <f>I143+L143</f>
        <v>0</v>
      </c>
      <c r="I143" s="88"/>
      <c r="J143" s="88"/>
      <c r="K143" s="88"/>
      <c r="L143" s="195"/>
      <c r="M143" s="132">
        <f>N143+Q143</f>
        <v>0</v>
      </c>
      <c r="N143" s="88"/>
      <c r="O143" s="88"/>
      <c r="P143" s="88"/>
      <c r="Q143" s="195"/>
      <c r="R143" s="221"/>
      <c r="S143" s="222"/>
      <c r="T143" s="223">
        <f>+M143+H143</f>
        <v>0</v>
      </c>
      <c r="U143" s="462">
        <f t="shared" si="71"/>
        <v>0</v>
      </c>
      <c r="V143" s="463">
        <f t="shared" si="72"/>
        <v>0</v>
      </c>
      <c r="W143" s="464"/>
      <c r="X143" s="438"/>
      <c r="Y143" s="438"/>
      <c r="Z143" s="438"/>
      <c r="AA143" s="438"/>
    </row>
    <row r="144" spans="1:27" ht="112.5" hidden="1">
      <c r="A144" s="147"/>
      <c r="B144" s="147"/>
      <c r="C144" s="187"/>
      <c r="D144" s="147" t="str">
        <f t="shared" si="69"/>
        <v>1513180</v>
      </c>
      <c r="E144" s="147">
        <v>3180</v>
      </c>
      <c r="F144" s="380"/>
      <c r="G144" s="187" t="s">
        <v>877</v>
      </c>
      <c r="H144" s="132">
        <f>+I144+L144</f>
        <v>0</v>
      </c>
      <c r="I144" s="88">
        <f>+I145+I146</f>
        <v>0</v>
      </c>
      <c r="J144" s="88">
        <f aca="true" t="shared" si="75" ref="J144:T144">+J145+J146</f>
        <v>0</v>
      </c>
      <c r="K144" s="88">
        <f t="shared" si="75"/>
        <v>0</v>
      </c>
      <c r="L144" s="195">
        <f t="shared" si="75"/>
        <v>0</v>
      </c>
      <c r="M144" s="132">
        <f t="shared" si="75"/>
        <v>0</v>
      </c>
      <c r="N144" s="88">
        <f t="shared" si="75"/>
        <v>0</v>
      </c>
      <c r="O144" s="88">
        <f t="shared" si="75"/>
        <v>0</v>
      </c>
      <c r="P144" s="88">
        <f t="shared" si="75"/>
        <v>0</v>
      </c>
      <c r="Q144" s="195">
        <f t="shared" si="75"/>
        <v>0</v>
      </c>
      <c r="R144" s="221">
        <f t="shared" si="75"/>
        <v>0</v>
      </c>
      <c r="S144" s="222">
        <f t="shared" si="75"/>
        <v>0</v>
      </c>
      <c r="T144" s="223">
        <f t="shared" si="75"/>
        <v>0</v>
      </c>
      <c r="U144" s="462">
        <f t="shared" si="71"/>
        <v>0</v>
      </c>
      <c r="V144" s="463">
        <f t="shared" si="72"/>
        <v>0</v>
      </c>
      <c r="W144" s="464"/>
      <c r="X144" s="438"/>
      <c r="Y144" s="438"/>
      <c r="Z144" s="438"/>
      <c r="AA144" s="438"/>
    </row>
    <row r="145" spans="1:27" ht="75" hidden="1">
      <c r="A145" s="147">
        <v>91303</v>
      </c>
      <c r="B145" s="147" t="s">
        <v>155</v>
      </c>
      <c r="C145" s="187" t="s">
        <v>157</v>
      </c>
      <c r="D145" s="147" t="str">
        <f>+CONCATENATE(B$133,1,E145)</f>
        <v>1513182</v>
      </c>
      <c r="E145" s="147" t="str">
        <f>VLOOKUP(A145,Класиф!A$3:C$376,3,FALSE)</f>
        <v>3182</v>
      </c>
      <c r="F145" s="380">
        <f>VLOOKUP($A145,Класиф!$A$3:$E$376,5,FALSE)</f>
        <v>1010</v>
      </c>
      <c r="G145" s="187" t="s">
        <v>1392</v>
      </c>
      <c r="H145" s="132">
        <f aca="true" t="shared" si="76" ref="H145:H150">I145+L145</f>
        <v>0</v>
      </c>
      <c r="I145" s="88"/>
      <c r="J145" s="88"/>
      <c r="K145" s="88"/>
      <c r="L145" s="195"/>
      <c r="M145" s="132">
        <f aca="true" t="shared" si="77" ref="M145:M150">N145+Q145</f>
        <v>0</v>
      </c>
      <c r="N145" s="88"/>
      <c r="O145" s="88"/>
      <c r="P145" s="88"/>
      <c r="Q145" s="195"/>
      <c r="R145" s="221"/>
      <c r="S145" s="222"/>
      <c r="T145" s="116">
        <f aca="true" t="shared" si="78" ref="T145:T150">+M145+H145</f>
        <v>0</v>
      </c>
      <c r="U145" s="462">
        <f t="shared" si="71"/>
        <v>0</v>
      </c>
      <c r="V145" s="463">
        <f t="shared" si="72"/>
        <v>0</v>
      </c>
      <c r="W145" s="464"/>
      <c r="X145" s="438"/>
      <c r="Y145" s="438"/>
      <c r="Z145" s="438"/>
      <c r="AA145" s="438"/>
    </row>
    <row r="146" spans="1:27" ht="37.5" hidden="1">
      <c r="A146" s="145">
        <v>91304</v>
      </c>
      <c r="B146" s="145" t="s">
        <v>156</v>
      </c>
      <c r="C146" s="877" t="s">
        <v>1068</v>
      </c>
      <c r="D146" s="145" t="str">
        <f>+CONCATENATE(B$133,1,E146)</f>
        <v>1513183</v>
      </c>
      <c r="E146" s="145" t="str">
        <f>VLOOKUP(A146,Класиф!A$3:C$376,3,FALSE)</f>
        <v>3183</v>
      </c>
      <c r="F146" s="1001">
        <f>VLOOKUP($A146,Класиф!$A$3:$E$376,5,FALSE)</f>
        <v>1010</v>
      </c>
      <c r="G146" s="877" t="s">
        <v>884</v>
      </c>
      <c r="H146" s="132">
        <f t="shared" si="76"/>
        <v>0</v>
      </c>
      <c r="I146" s="88"/>
      <c r="J146" s="88"/>
      <c r="K146" s="88"/>
      <c r="L146" s="195"/>
      <c r="M146" s="132">
        <f t="shared" si="77"/>
        <v>0</v>
      </c>
      <c r="N146" s="88"/>
      <c r="O146" s="88"/>
      <c r="P146" s="88"/>
      <c r="Q146" s="195"/>
      <c r="R146" s="221"/>
      <c r="S146" s="222"/>
      <c r="T146" s="116">
        <f t="shared" si="78"/>
        <v>0</v>
      </c>
      <c r="U146" s="462">
        <f t="shared" si="71"/>
        <v>0</v>
      </c>
      <c r="V146" s="463">
        <f t="shared" si="72"/>
        <v>0</v>
      </c>
      <c r="W146" s="464"/>
      <c r="X146" s="438"/>
      <c r="Y146" s="438"/>
      <c r="Z146" s="438"/>
      <c r="AA146" s="438"/>
    </row>
    <row r="147" spans="1:27" s="487" customFormat="1" ht="56.25" hidden="1">
      <c r="A147" s="147">
        <v>91209</v>
      </c>
      <c r="B147" s="147" t="s">
        <v>1085</v>
      </c>
      <c r="C147" s="187" t="s">
        <v>39</v>
      </c>
      <c r="D147" s="147" t="str">
        <f>+CONCATENATE(B$133,1,E147)</f>
        <v>1513202</v>
      </c>
      <c r="E147" s="147" t="str">
        <f>VLOOKUP(A147,Класиф!A$3:C$376,3,FALSE)</f>
        <v>3202</v>
      </c>
      <c r="F147" s="380">
        <f>VLOOKUP($A147,Класиф!$A$3:$E$376,5,FALSE)</f>
        <v>1030</v>
      </c>
      <c r="G147" s="187" t="s">
        <v>473</v>
      </c>
      <c r="H147" s="132">
        <f t="shared" si="76"/>
        <v>0</v>
      </c>
      <c r="I147" s="88"/>
      <c r="J147" s="88"/>
      <c r="K147" s="88"/>
      <c r="L147" s="195"/>
      <c r="M147" s="132">
        <f t="shared" si="77"/>
        <v>0</v>
      </c>
      <c r="N147" s="88"/>
      <c r="O147" s="88"/>
      <c r="P147" s="88"/>
      <c r="Q147" s="195"/>
      <c r="R147" s="127"/>
      <c r="S147" s="128"/>
      <c r="T147" s="116">
        <f t="shared" si="78"/>
        <v>0</v>
      </c>
      <c r="U147" s="462">
        <f t="shared" si="71"/>
        <v>0</v>
      </c>
      <c r="V147" s="463">
        <f t="shared" si="72"/>
        <v>0</v>
      </c>
      <c r="W147" s="464"/>
      <c r="X147" s="493"/>
      <c r="Y147" s="493"/>
      <c r="Z147" s="486"/>
      <c r="AA147" s="486"/>
    </row>
    <row r="148" spans="1:27" ht="37.5" hidden="1">
      <c r="A148" s="147">
        <v>91212</v>
      </c>
      <c r="B148" s="147" t="s">
        <v>721</v>
      </c>
      <c r="C148" s="187" t="s">
        <v>1624</v>
      </c>
      <c r="D148" s="147" t="str">
        <f>+CONCATENATE(B$133,1,E148)</f>
        <v>1513220</v>
      </c>
      <c r="E148" s="147" t="str">
        <f>VLOOKUP(A148,Класиф!A$3:C$376,3,FALSE)</f>
        <v>3220</v>
      </c>
      <c r="F148" s="380">
        <f>VLOOKUP($A148,Класиф!$A$3:$E$376,5,FALSE)</f>
        <v>1090</v>
      </c>
      <c r="G148" s="187" t="s">
        <v>474</v>
      </c>
      <c r="H148" s="132">
        <f t="shared" si="76"/>
        <v>0</v>
      </c>
      <c r="I148" s="88"/>
      <c r="J148" s="88"/>
      <c r="K148" s="88"/>
      <c r="L148" s="195"/>
      <c r="M148" s="132">
        <f t="shared" si="77"/>
        <v>0</v>
      </c>
      <c r="N148" s="88"/>
      <c r="O148" s="88"/>
      <c r="P148" s="88"/>
      <c r="Q148" s="195"/>
      <c r="R148" s="127"/>
      <c r="S148" s="128"/>
      <c r="T148" s="116">
        <f t="shared" si="78"/>
        <v>0</v>
      </c>
      <c r="U148" s="462">
        <f t="shared" si="71"/>
        <v>0</v>
      </c>
      <c r="V148" s="463">
        <f t="shared" si="72"/>
        <v>0</v>
      </c>
      <c r="W148" s="464"/>
      <c r="X148" s="438"/>
      <c r="Y148" s="438"/>
      <c r="Z148" s="438"/>
      <c r="AA148" s="438"/>
    </row>
    <row r="149" spans="1:27" s="510" customFormat="1" ht="28.5" customHeight="1" hidden="1">
      <c r="A149" s="147">
        <v>90412</v>
      </c>
      <c r="B149" s="147" t="s">
        <v>719</v>
      </c>
      <c r="C149" s="187" t="s">
        <v>1067</v>
      </c>
      <c r="D149" s="147" t="str">
        <f>+CONCATENATE(B$133,1,E149)</f>
        <v>1513400</v>
      </c>
      <c r="E149" s="147" t="s">
        <v>198</v>
      </c>
      <c r="F149" s="380">
        <f>VLOOKUP($A149,Класиф!$A$3:$E$376,5,FALSE)</f>
        <v>1090</v>
      </c>
      <c r="G149" s="187" t="s">
        <v>475</v>
      </c>
      <c r="H149" s="132">
        <f t="shared" si="76"/>
        <v>0</v>
      </c>
      <c r="I149" s="88"/>
      <c r="J149" s="88"/>
      <c r="K149" s="88"/>
      <c r="L149" s="195"/>
      <c r="M149" s="132">
        <f t="shared" si="77"/>
        <v>0</v>
      </c>
      <c r="N149" s="88"/>
      <c r="O149" s="88"/>
      <c r="P149" s="88"/>
      <c r="Q149" s="195"/>
      <c r="R149" s="127"/>
      <c r="S149" s="128"/>
      <c r="T149" s="223">
        <f t="shared" si="78"/>
        <v>0</v>
      </c>
      <c r="U149" s="462">
        <f t="shared" si="71"/>
        <v>0</v>
      </c>
      <c r="V149" s="463">
        <f t="shared" si="72"/>
        <v>0</v>
      </c>
      <c r="W149" s="464"/>
      <c r="X149" s="506"/>
      <c r="Y149" s="486"/>
      <c r="Z149" s="507"/>
      <c r="AA149" s="507"/>
    </row>
    <row r="150" spans="1:27" ht="18.75" hidden="1">
      <c r="A150" s="145">
        <v>91106</v>
      </c>
      <c r="B150" s="145" t="s">
        <v>132</v>
      </c>
      <c r="C150" s="877" t="s">
        <v>1496</v>
      </c>
      <c r="D150" s="145" t="str">
        <f t="shared" si="69"/>
        <v>1513500</v>
      </c>
      <c r="E150" s="145" t="s">
        <v>200</v>
      </c>
      <c r="F150" s="1001">
        <f>VLOOKUP($A150,Класиф!$A$3:$E$376,5,FALSE)</f>
        <v>1040</v>
      </c>
      <c r="G150" s="877" t="s">
        <v>1496</v>
      </c>
      <c r="H150" s="132">
        <f t="shared" si="76"/>
        <v>0</v>
      </c>
      <c r="I150" s="226"/>
      <c r="J150" s="226"/>
      <c r="K150" s="226"/>
      <c r="L150" s="153"/>
      <c r="M150" s="132">
        <f t="shared" si="77"/>
        <v>0</v>
      </c>
      <c r="N150" s="226"/>
      <c r="O150" s="226"/>
      <c r="P150" s="226"/>
      <c r="Q150" s="153"/>
      <c r="R150" s="127"/>
      <c r="S150" s="128"/>
      <c r="T150" s="223">
        <f t="shared" si="78"/>
        <v>0</v>
      </c>
      <c r="U150" s="462">
        <f t="shared" si="71"/>
        <v>0</v>
      </c>
      <c r="V150" s="463">
        <f t="shared" si="72"/>
        <v>0</v>
      </c>
      <c r="W150" s="464"/>
      <c r="X150" s="438"/>
      <c r="Y150" s="438"/>
      <c r="Z150" s="438"/>
      <c r="AA150" s="438"/>
    </row>
    <row r="151" spans="1:27" ht="18.75" hidden="1">
      <c r="A151" s="482">
        <v>150000</v>
      </c>
      <c r="B151" s="482" t="s">
        <v>1120</v>
      </c>
      <c r="C151" s="876" t="s">
        <v>1406</v>
      </c>
      <c r="D151" s="482" t="str">
        <f t="shared" si="69"/>
        <v>1516300</v>
      </c>
      <c r="E151" s="482" t="str">
        <f>VLOOKUP(A151,Класиф!A$3:C$376,3,FALSE)</f>
        <v>6300</v>
      </c>
      <c r="F151" s="996">
        <f>VLOOKUP($A151,Класиф!$A$3:$E$376,5,FALSE)</f>
        <v>0</v>
      </c>
      <c r="G151" s="876" t="s">
        <v>210</v>
      </c>
      <c r="H151" s="484">
        <f>+I151+L151</f>
        <v>0</v>
      </c>
      <c r="I151" s="468">
        <f aca="true" t="shared" si="79" ref="I151:T151">+I153+I152</f>
        <v>0</v>
      </c>
      <c r="J151" s="468">
        <f t="shared" si="79"/>
        <v>0</v>
      </c>
      <c r="K151" s="468">
        <f t="shared" si="79"/>
        <v>0</v>
      </c>
      <c r="L151" s="485">
        <f t="shared" si="79"/>
        <v>0</v>
      </c>
      <c r="M151" s="484">
        <f t="shared" si="79"/>
        <v>0</v>
      </c>
      <c r="N151" s="468">
        <f t="shared" si="79"/>
        <v>0</v>
      </c>
      <c r="O151" s="468">
        <f t="shared" si="79"/>
        <v>0</v>
      </c>
      <c r="P151" s="468">
        <f t="shared" si="79"/>
        <v>0</v>
      </c>
      <c r="Q151" s="485">
        <f t="shared" si="79"/>
        <v>0</v>
      </c>
      <c r="R151" s="484">
        <f t="shared" si="79"/>
        <v>0</v>
      </c>
      <c r="S151" s="485">
        <f t="shared" si="79"/>
        <v>0</v>
      </c>
      <c r="T151" s="601">
        <f t="shared" si="79"/>
        <v>0</v>
      </c>
      <c r="U151" s="462">
        <f t="shared" si="71"/>
        <v>0</v>
      </c>
      <c r="V151" s="463">
        <f t="shared" si="72"/>
        <v>0</v>
      </c>
      <c r="W151" s="464"/>
      <c r="X151" s="438"/>
      <c r="Y151" s="438"/>
      <c r="Z151" s="438"/>
      <c r="AA151" s="438"/>
    </row>
    <row r="152" spans="1:27" ht="37.5" hidden="1">
      <c r="A152" s="145">
        <v>150101</v>
      </c>
      <c r="B152" s="145" t="s">
        <v>1431</v>
      </c>
      <c r="C152" s="877" t="s">
        <v>1407</v>
      </c>
      <c r="D152" s="145" t="str">
        <f>+CONCATENATE(B$133,1,E152)</f>
        <v>1516310</v>
      </c>
      <c r="E152" s="145" t="str">
        <f>VLOOKUP(A152,Класиф!A$3:C$376,3,FALSE)</f>
        <v>6310</v>
      </c>
      <c r="F152" s="1001" t="str">
        <f>VLOOKUP($A152,Класиф!$A$3:$E$376,5,FALSE)</f>
        <v>0490</v>
      </c>
      <c r="G152" s="877" t="s">
        <v>1602</v>
      </c>
      <c r="H152" s="132">
        <f>I152+L152</f>
        <v>0</v>
      </c>
      <c r="I152" s="88"/>
      <c r="J152" s="88"/>
      <c r="K152" s="88"/>
      <c r="L152" s="195"/>
      <c r="M152" s="132">
        <f>N152+Q152</f>
        <v>0</v>
      </c>
      <c r="N152" s="88"/>
      <c r="O152" s="88"/>
      <c r="P152" s="88"/>
      <c r="Q152" s="195"/>
      <c r="R152" s="127"/>
      <c r="S152" s="128"/>
      <c r="T152" s="116">
        <f>+M152+H152</f>
        <v>0</v>
      </c>
      <c r="U152" s="462">
        <f t="shared" si="71"/>
        <v>0</v>
      </c>
      <c r="V152" s="463">
        <f t="shared" si="72"/>
        <v>0</v>
      </c>
      <c r="W152" s="464"/>
      <c r="X152" s="438"/>
      <c r="Y152" s="438"/>
      <c r="Z152" s="438"/>
      <c r="AA152" s="438"/>
    </row>
    <row r="153" spans="1:27" ht="18.75" hidden="1">
      <c r="A153" s="899">
        <v>150122</v>
      </c>
      <c r="B153" s="899" t="s">
        <v>1354</v>
      </c>
      <c r="C153" s="886" t="s">
        <v>1355</v>
      </c>
      <c r="D153" s="899" t="str">
        <f t="shared" si="69"/>
        <v>1516410</v>
      </c>
      <c r="E153" s="899" t="str">
        <f>VLOOKUP(A153,Класиф!A$3:C$376,3,FALSE)</f>
        <v>6410</v>
      </c>
      <c r="F153" s="1008" t="str">
        <f>VLOOKUP($A153,Класиф!$A$3:$E$376,5,FALSE)</f>
        <v>0470</v>
      </c>
      <c r="G153" s="886" t="s">
        <v>703</v>
      </c>
      <c r="H153" s="132">
        <f>+H154+H155</f>
        <v>0</v>
      </c>
      <c r="I153" s="88">
        <f>+I154+I155</f>
        <v>0</v>
      </c>
      <c r="J153" s="88">
        <f aca="true" t="shared" si="80" ref="J153:T153">+J154+J155</f>
        <v>0</v>
      </c>
      <c r="K153" s="88">
        <f t="shared" si="80"/>
        <v>0</v>
      </c>
      <c r="L153" s="195">
        <f t="shared" si="80"/>
        <v>0</v>
      </c>
      <c r="M153" s="132">
        <f t="shared" si="80"/>
        <v>0</v>
      </c>
      <c r="N153" s="88">
        <f t="shared" si="80"/>
        <v>0</v>
      </c>
      <c r="O153" s="88">
        <f t="shared" si="80"/>
        <v>0</v>
      </c>
      <c r="P153" s="88">
        <f t="shared" si="80"/>
        <v>0</v>
      </c>
      <c r="Q153" s="195">
        <f t="shared" si="80"/>
        <v>0</v>
      </c>
      <c r="R153" s="127">
        <f t="shared" si="80"/>
        <v>0</v>
      </c>
      <c r="S153" s="128">
        <f t="shared" si="80"/>
        <v>0</v>
      </c>
      <c r="T153" s="116">
        <f t="shared" si="80"/>
        <v>0</v>
      </c>
      <c r="U153" s="462">
        <f t="shared" si="71"/>
        <v>0</v>
      </c>
      <c r="V153" s="463">
        <f t="shared" si="72"/>
        <v>0</v>
      </c>
      <c r="W153" s="898"/>
      <c r="X153" s="438"/>
      <c r="Y153" s="438"/>
      <c r="Z153" s="438"/>
      <c r="AA153" s="438"/>
    </row>
    <row r="154" spans="1:27" ht="37.5" hidden="1">
      <c r="A154" s="899">
        <v>150122</v>
      </c>
      <c r="B154" s="899" t="s">
        <v>1354</v>
      </c>
      <c r="C154" s="886" t="s">
        <v>1355</v>
      </c>
      <c r="D154" s="899"/>
      <c r="E154" s="899"/>
      <c r="F154" s="1008" t="str">
        <f>VLOOKUP($A154,Класиф!$A$3:$E$376,5,FALSE)</f>
        <v>0470</v>
      </c>
      <c r="G154" s="886" t="s">
        <v>1296</v>
      </c>
      <c r="H154" s="132">
        <f aca="true" t="shared" si="81" ref="H154:H162">I154+L154</f>
        <v>0</v>
      </c>
      <c r="I154" s="88"/>
      <c r="J154" s="88"/>
      <c r="K154" s="88"/>
      <c r="L154" s="195"/>
      <c r="M154" s="132">
        <f>N154+Q154</f>
        <v>0</v>
      </c>
      <c r="N154" s="88"/>
      <c r="O154" s="88"/>
      <c r="P154" s="88"/>
      <c r="Q154" s="195"/>
      <c r="R154" s="127"/>
      <c r="S154" s="128"/>
      <c r="T154" s="116">
        <f>+M154+H154</f>
        <v>0</v>
      </c>
      <c r="U154" s="462">
        <f t="shared" si="71"/>
        <v>0</v>
      </c>
      <c r="V154" s="463">
        <f t="shared" si="72"/>
        <v>0</v>
      </c>
      <c r="W154" s="898"/>
      <c r="X154" s="438"/>
      <c r="Y154" s="438"/>
      <c r="Z154" s="438"/>
      <c r="AA154" s="438"/>
    </row>
    <row r="155" spans="1:27" ht="39.75" customHeight="1" hidden="1">
      <c r="A155" s="964">
        <v>150122</v>
      </c>
      <c r="B155" s="964" t="s">
        <v>1354</v>
      </c>
      <c r="C155" s="880" t="s">
        <v>1516</v>
      </c>
      <c r="D155" s="964"/>
      <c r="E155" s="964"/>
      <c r="F155" s="1009" t="str">
        <f>VLOOKUP($A155,Класиф!$A$3:$E$376,5,FALSE)</f>
        <v>0470</v>
      </c>
      <c r="G155" s="880" t="s">
        <v>42</v>
      </c>
      <c r="H155" s="132">
        <f t="shared" si="81"/>
        <v>0</v>
      </c>
      <c r="I155" s="88"/>
      <c r="J155" s="88"/>
      <c r="K155" s="88"/>
      <c r="L155" s="195"/>
      <c r="M155" s="132"/>
      <c r="N155" s="88"/>
      <c r="O155" s="88"/>
      <c r="P155" s="88"/>
      <c r="Q155" s="195"/>
      <c r="R155" s="127"/>
      <c r="S155" s="128"/>
      <c r="T155" s="116"/>
      <c r="U155" s="462">
        <f t="shared" si="71"/>
        <v>0</v>
      </c>
      <c r="V155" s="463">
        <f t="shared" si="72"/>
        <v>0</v>
      </c>
      <c r="W155" s="898"/>
      <c r="X155" s="438"/>
      <c r="Y155" s="438"/>
      <c r="Z155" s="438"/>
      <c r="AA155" s="438"/>
    </row>
    <row r="156" spans="1:27" ht="37.5" hidden="1">
      <c r="A156" s="482">
        <v>250000</v>
      </c>
      <c r="B156" s="482" t="s">
        <v>1127</v>
      </c>
      <c r="C156" s="876" t="s">
        <v>1029</v>
      </c>
      <c r="D156" s="482" t="str">
        <f t="shared" si="69"/>
        <v>1518000</v>
      </c>
      <c r="E156" s="482" t="str">
        <f>VLOOKUP(A156,Класиф!A$3:C$376,3,FALSE)</f>
        <v>8000</v>
      </c>
      <c r="F156" s="996">
        <f>VLOOKUP($A156,Класиф!$A$3:$E$376,5,FALSE)</f>
        <v>0</v>
      </c>
      <c r="G156" s="876" t="s">
        <v>344</v>
      </c>
      <c r="H156" s="484">
        <f t="shared" si="81"/>
        <v>0</v>
      </c>
      <c r="I156" s="468">
        <f>+I157</f>
        <v>0</v>
      </c>
      <c r="J156" s="468">
        <f>+J157</f>
        <v>0</v>
      </c>
      <c r="K156" s="468">
        <f>+K157</f>
        <v>0</v>
      </c>
      <c r="L156" s="485">
        <f>+L157</f>
        <v>0</v>
      </c>
      <c r="M156" s="484">
        <f aca="true" t="shared" si="82" ref="M156:M162">N156+Q156</f>
        <v>0</v>
      </c>
      <c r="N156" s="468">
        <f aca="true" t="shared" si="83" ref="N156:T156">+N157</f>
        <v>0</v>
      </c>
      <c r="O156" s="468">
        <f t="shared" si="83"/>
        <v>0</v>
      </c>
      <c r="P156" s="468">
        <f t="shared" si="83"/>
        <v>0</v>
      </c>
      <c r="Q156" s="485">
        <f t="shared" si="83"/>
        <v>0</v>
      </c>
      <c r="R156" s="484">
        <f t="shared" si="83"/>
        <v>0</v>
      </c>
      <c r="S156" s="485">
        <f t="shared" si="83"/>
        <v>0</v>
      </c>
      <c r="T156" s="601">
        <f t="shared" si="83"/>
        <v>0</v>
      </c>
      <c r="U156" s="462">
        <f t="shared" si="71"/>
        <v>0</v>
      </c>
      <c r="V156" s="463">
        <f t="shared" si="72"/>
        <v>0</v>
      </c>
      <c r="W156" s="464"/>
      <c r="X156" s="438"/>
      <c r="Y156" s="438"/>
      <c r="Z156" s="438"/>
      <c r="AA156" s="438"/>
    </row>
    <row r="157" spans="1:27" ht="18.75" hidden="1">
      <c r="A157" s="145">
        <v>250404</v>
      </c>
      <c r="B157" s="145" t="s">
        <v>1430</v>
      </c>
      <c r="C157" s="877" t="s">
        <v>1496</v>
      </c>
      <c r="D157" s="145" t="str">
        <f t="shared" si="69"/>
        <v>1518600</v>
      </c>
      <c r="E157" s="145" t="s">
        <v>202</v>
      </c>
      <c r="F157" s="1001" t="str">
        <f>VLOOKUP($A157,Класиф!$A$3:$E$376,5,FALSE)</f>
        <v>0133</v>
      </c>
      <c r="G157" s="877" t="s">
        <v>1496</v>
      </c>
      <c r="H157" s="132">
        <f t="shared" si="81"/>
        <v>0</v>
      </c>
      <c r="I157" s="88"/>
      <c r="J157" s="88"/>
      <c r="K157" s="88"/>
      <c r="L157" s="195"/>
      <c r="M157" s="132">
        <f t="shared" si="82"/>
        <v>0</v>
      </c>
      <c r="N157" s="88"/>
      <c r="O157" s="88"/>
      <c r="P157" s="88"/>
      <c r="Q157" s="195"/>
      <c r="R157" s="127"/>
      <c r="S157" s="128"/>
      <c r="T157" s="116">
        <f>+M157+H157</f>
        <v>0</v>
      </c>
      <c r="U157" s="462">
        <f t="shared" si="71"/>
        <v>0</v>
      </c>
      <c r="V157" s="463">
        <f t="shared" si="72"/>
        <v>0</v>
      </c>
      <c r="W157" s="464"/>
      <c r="X157" s="438"/>
      <c r="Y157" s="438"/>
      <c r="Z157" s="438"/>
      <c r="AA157" s="438"/>
    </row>
    <row r="158" spans="1:27" ht="60.75" hidden="1">
      <c r="A158" s="178">
        <v>20</v>
      </c>
      <c r="B158" s="178" t="s">
        <v>1075</v>
      </c>
      <c r="C158" s="186" t="s">
        <v>1439</v>
      </c>
      <c r="D158" s="178" t="s">
        <v>1075</v>
      </c>
      <c r="E158" s="178"/>
      <c r="F158" s="998"/>
      <c r="G158" s="186" t="s">
        <v>1439</v>
      </c>
      <c r="H158" s="228">
        <f t="shared" si="81"/>
        <v>0</v>
      </c>
      <c r="I158" s="227">
        <f>+I159</f>
        <v>0</v>
      </c>
      <c r="J158" s="227">
        <f>+J159</f>
        <v>0</v>
      </c>
      <c r="K158" s="227">
        <f>+K159</f>
        <v>0</v>
      </c>
      <c r="L158" s="203">
        <f>+L159</f>
        <v>0</v>
      </c>
      <c r="M158" s="228">
        <f t="shared" si="82"/>
        <v>0</v>
      </c>
      <c r="N158" s="227">
        <f aca="true" t="shared" si="84" ref="N158:T158">+N159</f>
        <v>0</v>
      </c>
      <c r="O158" s="227">
        <f t="shared" si="84"/>
        <v>0</v>
      </c>
      <c r="P158" s="227">
        <f t="shared" si="84"/>
        <v>0</v>
      </c>
      <c r="Q158" s="203">
        <f t="shared" si="84"/>
        <v>0</v>
      </c>
      <c r="R158" s="228">
        <f t="shared" si="84"/>
        <v>0</v>
      </c>
      <c r="S158" s="203">
        <f t="shared" si="84"/>
        <v>0</v>
      </c>
      <c r="T158" s="232">
        <f t="shared" si="84"/>
        <v>0</v>
      </c>
      <c r="U158" s="462">
        <f t="shared" si="71"/>
        <v>0</v>
      </c>
      <c r="V158" s="463">
        <f t="shared" si="72"/>
        <v>0</v>
      </c>
      <c r="W158" s="464"/>
      <c r="X158" s="438"/>
      <c r="Y158" s="438"/>
      <c r="Z158" s="438"/>
      <c r="AA158" s="438"/>
    </row>
    <row r="159" spans="1:27" ht="37.5" hidden="1">
      <c r="A159" s="482">
        <v>90000</v>
      </c>
      <c r="B159" s="482" t="s">
        <v>718</v>
      </c>
      <c r="C159" s="876" t="s">
        <v>684</v>
      </c>
      <c r="D159" s="976" t="str">
        <f>+CONCATENATE(B$158,1,E159)</f>
        <v>2013000</v>
      </c>
      <c r="E159" s="482" t="str">
        <f>VLOOKUP(A159,Класиф!A$3:C$376,3,FALSE)</f>
        <v>3000</v>
      </c>
      <c r="F159" s="996">
        <f>VLOOKUP($A159,Класиф!$A$3:$E$376,5,FALSE)</f>
        <v>0</v>
      </c>
      <c r="G159" s="876" t="s">
        <v>604</v>
      </c>
      <c r="H159" s="484">
        <f t="shared" si="81"/>
        <v>0</v>
      </c>
      <c r="I159" s="468">
        <f>+I160+I161</f>
        <v>0</v>
      </c>
      <c r="J159" s="468">
        <f>+J160+J161</f>
        <v>0</v>
      </c>
      <c r="K159" s="468">
        <f>+K160+K161</f>
        <v>0</v>
      </c>
      <c r="L159" s="485">
        <f>+L160+L161</f>
        <v>0</v>
      </c>
      <c r="M159" s="484">
        <f t="shared" si="82"/>
        <v>0</v>
      </c>
      <c r="N159" s="468">
        <f aca="true" t="shared" si="85" ref="N159:T159">+N160+N161</f>
        <v>0</v>
      </c>
      <c r="O159" s="468">
        <f t="shared" si="85"/>
        <v>0</v>
      </c>
      <c r="P159" s="468">
        <f t="shared" si="85"/>
        <v>0</v>
      </c>
      <c r="Q159" s="485">
        <f t="shared" si="85"/>
        <v>0</v>
      </c>
      <c r="R159" s="484">
        <f t="shared" si="85"/>
        <v>0</v>
      </c>
      <c r="S159" s="485">
        <f t="shared" si="85"/>
        <v>0</v>
      </c>
      <c r="T159" s="601">
        <f t="shared" si="85"/>
        <v>0</v>
      </c>
      <c r="U159" s="462">
        <f t="shared" si="71"/>
        <v>0</v>
      </c>
      <c r="V159" s="463">
        <f t="shared" si="72"/>
        <v>0</v>
      </c>
      <c r="W159" s="464"/>
      <c r="X159" s="438"/>
      <c r="Y159" s="438"/>
      <c r="Z159" s="438"/>
      <c r="AA159" s="438"/>
    </row>
    <row r="160" spans="1:27" ht="60" customHeight="1" hidden="1">
      <c r="A160" s="147">
        <v>90700</v>
      </c>
      <c r="B160" s="147" t="s">
        <v>1084</v>
      </c>
      <c r="C160" s="187" t="s">
        <v>175</v>
      </c>
      <c r="D160" s="976" t="str">
        <f>+CONCATENATE(B$158,1,E160)</f>
        <v>2013111</v>
      </c>
      <c r="E160" s="147" t="str">
        <f>VLOOKUP(A160,Класиф!A$3:C$376,3,FALSE)</f>
        <v>3111</v>
      </c>
      <c r="F160" s="380">
        <f>VLOOKUP($A160,Класиф!$A$3:$E$376,5,FALSE)</f>
        <v>1040</v>
      </c>
      <c r="G160" s="187" t="s">
        <v>858</v>
      </c>
      <c r="H160" s="132">
        <f t="shared" si="81"/>
        <v>0</v>
      </c>
      <c r="I160" s="219"/>
      <c r="J160" s="219"/>
      <c r="K160" s="219"/>
      <c r="L160" s="165"/>
      <c r="M160" s="132">
        <f t="shared" si="82"/>
        <v>0</v>
      </c>
      <c r="N160" s="219"/>
      <c r="O160" s="219"/>
      <c r="P160" s="219"/>
      <c r="Q160" s="165"/>
      <c r="R160" s="132"/>
      <c r="S160" s="210"/>
      <c r="T160" s="116">
        <f>M160+H160</f>
        <v>0</v>
      </c>
      <c r="U160" s="462">
        <f t="shared" si="71"/>
        <v>0</v>
      </c>
      <c r="V160" s="463">
        <f t="shared" si="72"/>
        <v>0</v>
      </c>
      <c r="W160" s="464"/>
      <c r="X160" s="438"/>
      <c r="Y160" s="438"/>
      <c r="Z160" s="438"/>
      <c r="AA160" s="438"/>
    </row>
    <row r="161" spans="1:27" ht="37.5" hidden="1">
      <c r="A161" s="188">
        <v>90802</v>
      </c>
      <c r="B161" s="188" t="s">
        <v>476</v>
      </c>
      <c r="C161" s="187" t="s">
        <v>1616</v>
      </c>
      <c r="D161" s="976" t="str">
        <f>+CONCATENATE(B$158,1,E161)</f>
        <v>2013112</v>
      </c>
      <c r="E161" s="188" t="str">
        <f>VLOOKUP(A161,Класиф!A$3:C$376,3,FALSE)</f>
        <v>3112</v>
      </c>
      <c r="F161" s="377">
        <f>VLOOKUP($A161,Класиф!$A$3:$E$376,5,FALSE)</f>
        <v>1040</v>
      </c>
      <c r="G161" s="187" t="s">
        <v>1006</v>
      </c>
      <c r="H161" s="132">
        <f t="shared" si="81"/>
        <v>0</v>
      </c>
      <c r="I161" s="219"/>
      <c r="J161" s="219"/>
      <c r="K161" s="219"/>
      <c r="L161" s="165"/>
      <c r="M161" s="132">
        <f t="shared" si="82"/>
        <v>0</v>
      </c>
      <c r="N161" s="219"/>
      <c r="O161" s="219"/>
      <c r="P161" s="219"/>
      <c r="Q161" s="165"/>
      <c r="R161" s="132"/>
      <c r="S161" s="210"/>
      <c r="T161" s="116">
        <f>M161+H161</f>
        <v>0</v>
      </c>
      <c r="U161" s="462">
        <f t="shared" si="71"/>
        <v>0</v>
      </c>
      <c r="V161" s="463">
        <f t="shared" si="72"/>
        <v>0</v>
      </c>
      <c r="W161" s="464"/>
      <c r="Z161" s="438"/>
      <c r="AA161" s="438"/>
    </row>
    <row r="162" spans="1:27" ht="81" hidden="1">
      <c r="A162" s="178">
        <v>24</v>
      </c>
      <c r="B162" s="178" t="s">
        <v>1082</v>
      </c>
      <c r="C162" s="186" t="s">
        <v>1356</v>
      </c>
      <c r="D162" s="178" t="s">
        <v>1082</v>
      </c>
      <c r="E162" s="178"/>
      <c r="F162" s="998"/>
      <c r="G162" s="186" t="s">
        <v>1356</v>
      </c>
      <c r="H162" s="228">
        <f t="shared" si="81"/>
        <v>0</v>
      </c>
      <c r="I162" s="227">
        <f>+I167+I163+I177</f>
        <v>0</v>
      </c>
      <c r="J162" s="227">
        <f>+J167+J163+J177</f>
        <v>0</v>
      </c>
      <c r="K162" s="227">
        <f>+K167+K163+K177</f>
        <v>0</v>
      </c>
      <c r="L162" s="203">
        <f>+L167+L163+L177</f>
        <v>0</v>
      </c>
      <c r="M162" s="228">
        <f t="shared" si="82"/>
        <v>0</v>
      </c>
      <c r="N162" s="227">
        <f aca="true" t="shared" si="86" ref="N162:T162">+N167+N163+N177</f>
        <v>0</v>
      </c>
      <c r="O162" s="227">
        <f t="shared" si="86"/>
        <v>0</v>
      </c>
      <c r="P162" s="227">
        <f t="shared" si="86"/>
        <v>0</v>
      </c>
      <c r="Q162" s="203">
        <f t="shared" si="86"/>
        <v>0</v>
      </c>
      <c r="R162" s="228">
        <f t="shared" si="86"/>
        <v>0</v>
      </c>
      <c r="S162" s="203">
        <f t="shared" si="86"/>
        <v>0</v>
      </c>
      <c r="T162" s="232">
        <f t="shared" si="86"/>
        <v>0</v>
      </c>
      <c r="U162" s="462">
        <f t="shared" si="71"/>
        <v>0</v>
      </c>
      <c r="V162" s="463">
        <f t="shared" si="72"/>
        <v>0</v>
      </c>
      <c r="W162" s="464"/>
      <c r="X162" s="487"/>
      <c r="Z162" s="438"/>
      <c r="AA162" s="438"/>
    </row>
    <row r="163" spans="1:27" ht="18.75" hidden="1">
      <c r="A163" s="482">
        <v>70000</v>
      </c>
      <c r="B163" s="482" t="s">
        <v>716</v>
      </c>
      <c r="C163" s="876" t="s">
        <v>1510</v>
      </c>
      <c r="D163" s="976" t="str">
        <f>+CONCATENATE(B$162,1,E163)</f>
        <v>2411000</v>
      </c>
      <c r="E163" s="482" t="str">
        <f>VLOOKUP(A163,Класиф!A$3:C$376,3,FALSE)</f>
        <v>1000</v>
      </c>
      <c r="F163" s="996">
        <f>VLOOKUP($A163,Класиф!$A$3:$E$376,5,FALSE)</f>
        <v>0</v>
      </c>
      <c r="G163" s="876" t="s">
        <v>1199</v>
      </c>
      <c r="H163" s="484">
        <f aca="true" t="shared" si="87" ref="H163:H235">I163+L163</f>
        <v>0</v>
      </c>
      <c r="I163" s="468">
        <f>+I164+I165+I166</f>
        <v>0</v>
      </c>
      <c r="J163" s="468">
        <f>+J164+J165+J166</f>
        <v>0</v>
      </c>
      <c r="K163" s="468">
        <f>+K164+K165+K166</f>
        <v>0</v>
      </c>
      <c r="L163" s="485">
        <f>+L164+L165+L166</f>
        <v>0</v>
      </c>
      <c r="M163" s="484">
        <f aca="true" t="shared" si="88" ref="M163:M235">N163+Q163</f>
        <v>0</v>
      </c>
      <c r="N163" s="468">
        <f aca="true" t="shared" si="89" ref="N163:T163">+N164+N165+N166</f>
        <v>0</v>
      </c>
      <c r="O163" s="468">
        <f t="shared" si="89"/>
        <v>0</v>
      </c>
      <c r="P163" s="468">
        <f t="shared" si="89"/>
        <v>0</v>
      </c>
      <c r="Q163" s="485">
        <f t="shared" si="89"/>
        <v>0</v>
      </c>
      <c r="R163" s="484">
        <f t="shared" si="89"/>
        <v>0</v>
      </c>
      <c r="S163" s="485">
        <f t="shared" si="89"/>
        <v>0</v>
      </c>
      <c r="T163" s="601">
        <f t="shared" si="89"/>
        <v>0</v>
      </c>
      <c r="U163" s="462">
        <f t="shared" si="71"/>
        <v>0</v>
      </c>
      <c r="V163" s="463">
        <f t="shared" si="72"/>
        <v>0</v>
      </c>
      <c r="W163" s="464"/>
      <c r="X163" s="438"/>
      <c r="Y163" s="438"/>
      <c r="Z163" s="438"/>
      <c r="AA163" s="438"/>
    </row>
    <row r="164" spans="1:27" s="487" customFormat="1" ht="37.5" hidden="1">
      <c r="A164" s="147">
        <v>70601</v>
      </c>
      <c r="B164" s="147" t="s">
        <v>1452</v>
      </c>
      <c r="C164" s="187" t="s">
        <v>1016</v>
      </c>
      <c r="D164" s="147" t="str">
        <f aca="true" t="shared" si="90" ref="D164:D178">+CONCATENATE(B$162,1,E164)</f>
        <v>2411120</v>
      </c>
      <c r="E164" s="147" t="str">
        <f>VLOOKUP(A164,Класиф!A$3:C$376,3,FALSE)</f>
        <v>1120</v>
      </c>
      <c r="F164" s="377" t="str">
        <f>VLOOKUP($A164,Класиф!$A$3:$E$376,5,FALSE)</f>
        <v>0941</v>
      </c>
      <c r="G164" s="187" t="s">
        <v>1228</v>
      </c>
      <c r="H164" s="132">
        <f t="shared" si="87"/>
        <v>0</v>
      </c>
      <c r="I164" s="219"/>
      <c r="J164" s="219"/>
      <c r="K164" s="219"/>
      <c r="L164" s="165"/>
      <c r="M164" s="132">
        <f t="shared" si="88"/>
        <v>0</v>
      </c>
      <c r="N164" s="219"/>
      <c r="O164" s="219"/>
      <c r="P164" s="219"/>
      <c r="Q164" s="165"/>
      <c r="R164" s="132"/>
      <c r="S164" s="210"/>
      <c r="T164" s="116">
        <f>M164+H164</f>
        <v>0</v>
      </c>
      <c r="U164" s="462">
        <f t="shared" si="71"/>
        <v>0</v>
      </c>
      <c r="V164" s="463">
        <f t="shared" si="72"/>
        <v>0</v>
      </c>
      <c r="W164" s="464"/>
      <c r="X164" s="486"/>
      <c r="Y164" s="438"/>
      <c r="Z164" s="486"/>
      <c r="AA164" s="486"/>
    </row>
    <row r="165" spans="1:27" s="487" customFormat="1" ht="37.5" hidden="1">
      <c r="A165" s="147">
        <v>70702</v>
      </c>
      <c r="B165" s="147" t="s">
        <v>281</v>
      </c>
      <c r="C165" s="187" t="s">
        <v>282</v>
      </c>
      <c r="D165" s="147" t="str">
        <f t="shared" si="90"/>
        <v>2411150</v>
      </c>
      <c r="E165" s="147" t="str">
        <f>VLOOKUP(A165,Класиф!A$3:C$376,3,FALSE)</f>
        <v>1150</v>
      </c>
      <c r="F165" s="380" t="str">
        <f>VLOOKUP($A165,Класиф!$A$3:$E$376,5,FALSE)</f>
        <v>0950</v>
      </c>
      <c r="G165" s="187" t="s">
        <v>1237</v>
      </c>
      <c r="H165" s="132">
        <f t="shared" si="87"/>
        <v>0</v>
      </c>
      <c r="I165" s="219"/>
      <c r="J165" s="219"/>
      <c r="K165" s="219"/>
      <c r="L165" s="165"/>
      <c r="M165" s="132">
        <f t="shared" si="88"/>
        <v>0</v>
      </c>
      <c r="N165" s="219"/>
      <c r="O165" s="219"/>
      <c r="P165" s="219"/>
      <c r="Q165" s="165"/>
      <c r="R165" s="220"/>
      <c r="S165" s="233"/>
      <c r="T165" s="116">
        <f>M165+H165</f>
        <v>0</v>
      </c>
      <c r="U165" s="462">
        <f t="shared" si="71"/>
        <v>0</v>
      </c>
      <c r="V165" s="463">
        <f t="shared" si="72"/>
        <v>0</v>
      </c>
      <c r="W165" s="464"/>
      <c r="X165" s="486"/>
      <c r="Y165" s="486"/>
      <c r="Z165" s="486"/>
      <c r="AA165" s="486"/>
    </row>
    <row r="166" spans="1:27" s="487" customFormat="1" ht="56.25" hidden="1">
      <c r="A166" s="188">
        <v>70802</v>
      </c>
      <c r="B166" s="188" t="s">
        <v>1455</v>
      </c>
      <c r="C166" s="187" t="s">
        <v>129</v>
      </c>
      <c r="D166" s="188" t="str">
        <f t="shared" si="90"/>
        <v>2411170</v>
      </c>
      <c r="E166" s="188" t="str">
        <f>VLOOKUP(A166,Класиф!A$3:C$376,3,FALSE)</f>
        <v>1170</v>
      </c>
      <c r="F166" s="377" t="str">
        <f>VLOOKUP($A166,Класиф!$A$3:$E$376,5,FALSE)</f>
        <v>0990</v>
      </c>
      <c r="G166" s="187" t="s">
        <v>1060</v>
      </c>
      <c r="H166" s="132">
        <f t="shared" si="87"/>
        <v>0</v>
      </c>
      <c r="I166" s="219"/>
      <c r="J166" s="219"/>
      <c r="K166" s="219"/>
      <c r="L166" s="165"/>
      <c r="M166" s="132">
        <f t="shared" si="88"/>
        <v>0</v>
      </c>
      <c r="N166" s="219"/>
      <c r="O166" s="219"/>
      <c r="P166" s="219"/>
      <c r="Q166" s="165"/>
      <c r="R166" s="220"/>
      <c r="S166" s="233"/>
      <c r="T166" s="116">
        <f>M166+H166</f>
        <v>0</v>
      </c>
      <c r="U166" s="462">
        <f t="shared" si="71"/>
        <v>0</v>
      </c>
      <c r="V166" s="463">
        <f t="shared" si="72"/>
        <v>0</v>
      </c>
      <c r="W166" s="464"/>
      <c r="X166" s="486"/>
      <c r="Y166" s="486"/>
      <c r="Z166" s="486"/>
      <c r="AA166" s="486"/>
    </row>
    <row r="167" spans="1:27" ht="18.75" hidden="1">
      <c r="A167" s="482">
        <v>110000</v>
      </c>
      <c r="B167" s="482" t="s">
        <v>1117</v>
      </c>
      <c r="C167" s="876" t="s">
        <v>1413</v>
      </c>
      <c r="D167" s="482" t="str">
        <f t="shared" si="90"/>
        <v>2414000</v>
      </c>
      <c r="E167" s="482" t="str">
        <f>VLOOKUP(A167,Класиф!A$3:C$376,3,FALSE)</f>
        <v>4000</v>
      </c>
      <c r="F167" s="996">
        <f>VLOOKUP($A167,Класиф!$A$3:$E$376,5,FALSE)</f>
        <v>0</v>
      </c>
      <c r="G167" s="876" t="s">
        <v>910</v>
      </c>
      <c r="H167" s="484">
        <f t="shared" si="87"/>
        <v>0</v>
      </c>
      <c r="I167" s="468">
        <f>SUM(I168:I176)-I169</f>
        <v>0</v>
      </c>
      <c r="J167" s="468">
        <f aca="true" t="shared" si="91" ref="J167:T167">SUM(J168:J176)-J169</f>
        <v>0</v>
      </c>
      <c r="K167" s="468">
        <f t="shared" si="91"/>
        <v>0</v>
      </c>
      <c r="L167" s="485">
        <f t="shared" si="91"/>
        <v>0</v>
      </c>
      <c r="M167" s="484">
        <f t="shared" si="91"/>
        <v>0</v>
      </c>
      <c r="N167" s="468">
        <f t="shared" si="91"/>
        <v>0</v>
      </c>
      <c r="O167" s="468">
        <f t="shared" si="91"/>
        <v>0</v>
      </c>
      <c r="P167" s="468">
        <f t="shared" si="91"/>
        <v>0</v>
      </c>
      <c r="Q167" s="485">
        <f t="shared" si="91"/>
        <v>0</v>
      </c>
      <c r="R167" s="484">
        <f t="shared" si="91"/>
        <v>0</v>
      </c>
      <c r="S167" s="485">
        <f t="shared" si="91"/>
        <v>0</v>
      </c>
      <c r="T167" s="601">
        <f t="shared" si="91"/>
        <v>0</v>
      </c>
      <c r="U167" s="462">
        <f t="shared" si="71"/>
        <v>0</v>
      </c>
      <c r="V167" s="463">
        <f t="shared" si="72"/>
        <v>0</v>
      </c>
      <c r="W167" s="464"/>
      <c r="X167" s="438"/>
      <c r="Y167" s="438"/>
      <c r="Z167" s="438"/>
      <c r="AA167" s="438"/>
    </row>
    <row r="168" spans="1:27" ht="18.75" hidden="1">
      <c r="A168" s="189">
        <v>110102</v>
      </c>
      <c r="B168" s="189" t="s">
        <v>1465</v>
      </c>
      <c r="C168" s="187" t="s">
        <v>1466</v>
      </c>
      <c r="D168" s="189" t="str">
        <f t="shared" si="90"/>
        <v>2414020</v>
      </c>
      <c r="E168" s="189" t="str">
        <f>VLOOKUP(A168,Класиф!A$3:C$376,3,FALSE)</f>
        <v>4020</v>
      </c>
      <c r="F168" s="379" t="str">
        <f>VLOOKUP($A168,Класиф!$A$3:$E$376,5,FALSE)</f>
        <v>0821</v>
      </c>
      <c r="G168" s="187" t="s">
        <v>1466</v>
      </c>
      <c r="H168" s="132">
        <f t="shared" si="87"/>
        <v>0</v>
      </c>
      <c r="I168" s="219"/>
      <c r="J168" s="219"/>
      <c r="K168" s="219"/>
      <c r="L168" s="165"/>
      <c r="M168" s="132">
        <f t="shared" si="88"/>
        <v>0</v>
      </c>
      <c r="N168" s="219"/>
      <c r="O168" s="219"/>
      <c r="P168" s="219"/>
      <c r="Q168" s="165"/>
      <c r="R168" s="132"/>
      <c r="S168" s="210"/>
      <c r="T168" s="116">
        <f aca="true" t="shared" si="92" ref="T168:T174">M168+H168</f>
        <v>0</v>
      </c>
      <c r="U168" s="462">
        <f t="shared" si="71"/>
        <v>0</v>
      </c>
      <c r="V168" s="463">
        <f t="shared" si="72"/>
        <v>0</v>
      </c>
      <c r="W168" s="464"/>
      <c r="X168" s="487"/>
      <c r="Z168" s="438"/>
      <c r="AA168" s="438"/>
    </row>
    <row r="169" spans="1:27" ht="37.5" hidden="1">
      <c r="A169" s="189">
        <v>110103</v>
      </c>
      <c r="B169" s="189" t="s">
        <v>514</v>
      </c>
      <c r="C169" s="187" t="s">
        <v>1467</v>
      </c>
      <c r="D169" s="189" t="str">
        <f t="shared" si="90"/>
        <v>2414030</v>
      </c>
      <c r="E169" s="189" t="str">
        <f>VLOOKUP(A169,Класиф!A$3:C$376,3,FALSE)</f>
        <v>4030</v>
      </c>
      <c r="F169" s="379" t="str">
        <f>VLOOKUP($A169,Класиф!$A$3:$E$376,5,FALSE)</f>
        <v>0822</v>
      </c>
      <c r="G169" s="187" t="s">
        <v>915</v>
      </c>
      <c r="H169" s="132">
        <f>+H170+H171</f>
        <v>0</v>
      </c>
      <c r="I169" s="219">
        <f>+I170+I171</f>
        <v>0</v>
      </c>
      <c r="J169" s="219">
        <f aca="true" t="shared" si="93" ref="J169:T169">+J170+J171</f>
        <v>0</v>
      </c>
      <c r="K169" s="219">
        <f t="shared" si="93"/>
        <v>0</v>
      </c>
      <c r="L169" s="165">
        <f t="shared" si="93"/>
        <v>0</v>
      </c>
      <c r="M169" s="132">
        <f t="shared" si="93"/>
        <v>0</v>
      </c>
      <c r="N169" s="219">
        <f t="shared" si="93"/>
        <v>0</v>
      </c>
      <c r="O169" s="219">
        <f t="shared" si="93"/>
        <v>0</v>
      </c>
      <c r="P169" s="219">
        <f t="shared" si="93"/>
        <v>0</v>
      </c>
      <c r="Q169" s="165">
        <f t="shared" si="93"/>
        <v>0</v>
      </c>
      <c r="R169" s="132">
        <f t="shared" si="93"/>
        <v>0</v>
      </c>
      <c r="S169" s="210">
        <f t="shared" si="93"/>
        <v>0</v>
      </c>
      <c r="T169" s="116">
        <f t="shared" si="93"/>
        <v>0</v>
      </c>
      <c r="U169" s="462">
        <f t="shared" si="71"/>
        <v>0</v>
      </c>
      <c r="V169" s="463">
        <f t="shared" si="72"/>
        <v>0</v>
      </c>
      <c r="W169" s="464"/>
      <c r="X169" s="487"/>
      <c r="Z169" s="438"/>
      <c r="AA169" s="438"/>
    </row>
    <row r="170" spans="1:27" ht="37.5" hidden="1">
      <c r="A170" s="189">
        <v>110103</v>
      </c>
      <c r="B170" s="189" t="s">
        <v>514</v>
      </c>
      <c r="C170" s="187" t="s">
        <v>1468</v>
      </c>
      <c r="D170" s="189" t="str">
        <f>+CONCATENATE(B$162,1,E170)</f>
        <v>2414031</v>
      </c>
      <c r="E170" s="189" t="s">
        <v>43</v>
      </c>
      <c r="F170" s="379" t="str">
        <f>VLOOKUP($A170,Класиф!$A$3:$E$376,5,FALSE)</f>
        <v>0822</v>
      </c>
      <c r="G170" s="187" t="s">
        <v>1467</v>
      </c>
      <c r="H170" s="132">
        <f>I170+L170</f>
        <v>0</v>
      </c>
      <c r="I170" s="219"/>
      <c r="J170" s="219"/>
      <c r="K170" s="219"/>
      <c r="L170" s="165"/>
      <c r="M170" s="132">
        <f>N170+Q170</f>
        <v>0</v>
      </c>
      <c r="N170" s="219"/>
      <c r="O170" s="219"/>
      <c r="P170" s="219"/>
      <c r="Q170" s="165"/>
      <c r="R170" s="132"/>
      <c r="S170" s="210"/>
      <c r="T170" s="116">
        <f>M170+H170</f>
        <v>0</v>
      </c>
      <c r="U170" s="462">
        <f t="shared" si="71"/>
        <v>0</v>
      </c>
      <c r="V170" s="463">
        <f t="shared" si="72"/>
        <v>0</v>
      </c>
      <c r="W170" s="464"/>
      <c r="X170" s="487"/>
      <c r="Z170" s="438"/>
      <c r="AA170" s="438"/>
    </row>
    <row r="171" spans="1:27" ht="37.5" hidden="1">
      <c r="A171" s="189">
        <v>110103</v>
      </c>
      <c r="B171" s="189" t="s">
        <v>514</v>
      </c>
      <c r="C171" s="187" t="s">
        <v>1468</v>
      </c>
      <c r="D171" s="189" t="str">
        <f t="shared" si="90"/>
        <v>2414032</v>
      </c>
      <c r="E171" s="189" t="s">
        <v>44</v>
      </c>
      <c r="F171" s="379" t="str">
        <f>VLOOKUP($A171,Класиф!$A$3:$E$376,5,FALSE)</f>
        <v>0822</v>
      </c>
      <c r="G171" s="187" t="s">
        <v>1468</v>
      </c>
      <c r="H171" s="132">
        <f t="shared" si="87"/>
        <v>0</v>
      </c>
      <c r="I171" s="219"/>
      <c r="J171" s="219"/>
      <c r="K171" s="219"/>
      <c r="L171" s="165"/>
      <c r="M171" s="132">
        <f t="shared" si="88"/>
        <v>0</v>
      </c>
      <c r="N171" s="219"/>
      <c r="O171" s="219"/>
      <c r="P171" s="219"/>
      <c r="Q171" s="165"/>
      <c r="R171" s="132"/>
      <c r="S171" s="210"/>
      <c r="T171" s="116">
        <f t="shared" si="92"/>
        <v>0</v>
      </c>
      <c r="U171" s="462">
        <f t="shared" si="71"/>
        <v>0</v>
      </c>
      <c r="V171" s="463">
        <f t="shared" si="72"/>
        <v>0</v>
      </c>
      <c r="W171" s="464"/>
      <c r="X171" s="487"/>
      <c r="Z171" s="438"/>
      <c r="AA171" s="438"/>
    </row>
    <row r="172" spans="1:27" ht="56.25" hidden="1">
      <c r="A172" s="147">
        <v>110104</v>
      </c>
      <c r="B172" s="147" t="s">
        <v>1469</v>
      </c>
      <c r="C172" s="187" t="s">
        <v>1010</v>
      </c>
      <c r="D172" s="147" t="str">
        <f t="shared" si="90"/>
        <v>2414040</v>
      </c>
      <c r="E172" s="147" t="str">
        <f>VLOOKUP(A172,Класиф!A$3:C$376,3,FALSE)</f>
        <v>4040</v>
      </c>
      <c r="F172" s="380" t="str">
        <f>VLOOKUP($A172,Класиф!$A$3:$E$376,5,FALSE)</f>
        <v>0829</v>
      </c>
      <c r="G172" s="187" t="s">
        <v>918</v>
      </c>
      <c r="H172" s="132">
        <f t="shared" si="87"/>
        <v>0</v>
      </c>
      <c r="I172" s="133"/>
      <c r="J172" s="133"/>
      <c r="K172" s="133"/>
      <c r="L172" s="210"/>
      <c r="M172" s="132">
        <f t="shared" si="88"/>
        <v>0</v>
      </c>
      <c r="N172" s="219"/>
      <c r="O172" s="219"/>
      <c r="P172" s="219"/>
      <c r="Q172" s="165"/>
      <c r="R172" s="132"/>
      <c r="S172" s="210"/>
      <c r="T172" s="116">
        <f t="shared" si="92"/>
        <v>0</v>
      </c>
      <c r="U172" s="462">
        <f t="shared" si="71"/>
        <v>0</v>
      </c>
      <c r="V172" s="463">
        <f t="shared" si="72"/>
        <v>0</v>
      </c>
      <c r="W172" s="464"/>
      <c r="X172" s="487"/>
      <c r="Z172" s="438"/>
      <c r="AA172" s="438"/>
    </row>
    <row r="173" spans="1:27" s="487" customFormat="1" ht="18.75" hidden="1">
      <c r="A173" s="189">
        <v>110201</v>
      </c>
      <c r="B173" s="189" t="s">
        <v>283</v>
      </c>
      <c r="C173" s="187" t="s">
        <v>1011</v>
      </c>
      <c r="D173" s="189" t="str">
        <f t="shared" si="90"/>
        <v>2414060</v>
      </c>
      <c r="E173" s="189" t="str">
        <f>VLOOKUP(A173,Класиф!A$3:C$376,3,FALSE)</f>
        <v>4060</v>
      </c>
      <c r="F173" s="379" t="str">
        <f>VLOOKUP($A173,Класиф!$A$3:$E$376,5,FALSE)</f>
        <v>0824</v>
      </c>
      <c r="G173" s="187" t="s">
        <v>922</v>
      </c>
      <c r="H173" s="132">
        <f t="shared" si="87"/>
        <v>0</v>
      </c>
      <c r="I173" s="133"/>
      <c r="J173" s="133"/>
      <c r="K173" s="133"/>
      <c r="L173" s="210"/>
      <c r="M173" s="132">
        <f t="shared" si="88"/>
        <v>0</v>
      </c>
      <c r="N173" s="219"/>
      <c r="O173" s="219"/>
      <c r="P173" s="219"/>
      <c r="Q173" s="165"/>
      <c r="R173" s="132"/>
      <c r="S173" s="210"/>
      <c r="T173" s="116">
        <f t="shared" si="92"/>
        <v>0</v>
      </c>
      <c r="U173" s="462">
        <f t="shared" si="71"/>
        <v>0</v>
      </c>
      <c r="V173" s="463">
        <f t="shared" si="72"/>
        <v>0</v>
      </c>
      <c r="W173" s="464"/>
      <c r="Y173" s="439"/>
      <c r="Z173" s="486"/>
      <c r="AA173" s="486"/>
    </row>
    <row r="174" spans="1:27" s="487" customFormat="1" ht="18.75" hidden="1">
      <c r="A174" s="189">
        <v>110202</v>
      </c>
      <c r="B174" s="189" t="s">
        <v>1012</v>
      </c>
      <c r="C174" s="187" t="s">
        <v>1013</v>
      </c>
      <c r="D174" s="189" t="str">
        <f t="shared" si="90"/>
        <v>2414070</v>
      </c>
      <c r="E174" s="189" t="str">
        <f>VLOOKUP(A174,Класиф!A$3:C$376,3,FALSE)</f>
        <v>4070</v>
      </c>
      <c r="F174" s="379" t="str">
        <f>VLOOKUP($A174,Класиф!$A$3:$E$376,5,FALSE)</f>
        <v>0824</v>
      </c>
      <c r="G174" s="187" t="s">
        <v>924</v>
      </c>
      <c r="H174" s="132">
        <f t="shared" si="87"/>
        <v>0</v>
      </c>
      <c r="I174" s="133"/>
      <c r="J174" s="133"/>
      <c r="K174" s="133"/>
      <c r="L174" s="210"/>
      <c r="M174" s="132">
        <f t="shared" si="88"/>
        <v>0</v>
      </c>
      <c r="N174" s="219"/>
      <c r="O174" s="219"/>
      <c r="P174" s="219"/>
      <c r="Q174" s="165"/>
      <c r="R174" s="132"/>
      <c r="S174" s="210"/>
      <c r="T174" s="116">
        <f t="shared" si="92"/>
        <v>0</v>
      </c>
      <c r="U174" s="462">
        <f t="shared" si="71"/>
        <v>0</v>
      </c>
      <c r="V174" s="463">
        <f t="shared" si="72"/>
        <v>0</v>
      </c>
      <c r="W174" s="464"/>
      <c r="X174" s="486"/>
      <c r="Y174" s="486"/>
      <c r="Z174" s="486"/>
      <c r="AA174" s="486"/>
    </row>
    <row r="175" spans="1:27" s="487" customFormat="1" ht="18.75" hidden="1">
      <c r="A175" s="147">
        <v>110300</v>
      </c>
      <c r="B175" s="147" t="s">
        <v>1017</v>
      </c>
      <c r="C175" s="187" t="s">
        <v>1617</v>
      </c>
      <c r="D175" s="147" t="str">
        <f t="shared" si="90"/>
        <v>2414110</v>
      </c>
      <c r="E175" s="147" t="str">
        <f>VLOOKUP(A175,Класиф!A$3:C$376,3,FALSE)</f>
        <v>4110</v>
      </c>
      <c r="F175" s="380" t="str">
        <f>VLOOKUP($A175,Класиф!$A$3:$E$376,5,FALSE)</f>
        <v>0823</v>
      </c>
      <c r="G175" s="187" t="s">
        <v>936</v>
      </c>
      <c r="H175" s="132">
        <f t="shared" si="87"/>
        <v>0</v>
      </c>
      <c r="I175" s="697"/>
      <c r="J175" s="697"/>
      <c r="K175" s="697"/>
      <c r="L175" s="128"/>
      <c r="M175" s="132">
        <f t="shared" si="88"/>
        <v>0</v>
      </c>
      <c r="N175" s="88"/>
      <c r="O175" s="88"/>
      <c r="P175" s="88"/>
      <c r="Q175" s="195"/>
      <c r="R175" s="127"/>
      <c r="S175" s="128"/>
      <c r="T175" s="116">
        <f>+M175+H175</f>
        <v>0</v>
      </c>
      <c r="U175" s="462">
        <f t="shared" si="71"/>
        <v>0</v>
      </c>
      <c r="V175" s="463">
        <f t="shared" si="72"/>
        <v>0</v>
      </c>
      <c r="W175" s="464"/>
      <c r="X175" s="486"/>
      <c r="Y175" s="438"/>
      <c r="Z175" s="486"/>
      <c r="AA175" s="486"/>
    </row>
    <row r="176" spans="1:27" s="494" customFormat="1" ht="18" customHeight="1" hidden="1">
      <c r="A176" s="189">
        <v>110502</v>
      </c>
      <c r="B176" s="189" t="s">
        <v>1014</v>
      </c>
      <c r="C176" s="187" t="s">
        <v>1015</v>
      </c>
      <c r="D176" s="189" t="str">
        <f t="shared" si="90"/>
        <v>2414200</v>
      </c>
      <c r="E176" s="189" t="s">
        <v>203</v>
      </c>
      <c r="F176" s="379" t="str">
        <f>VLOOKUP($A176,Класиф!$A$3:$E$376,5,FALSE)</f>
        <v>0829</v>
      </c>
      <c r="G176" s="187" t="s">
        <v>939</v>
      </c>
      <c r="H176" s="132">
        <f t="shared" si="87"/>
        <v>0</v>
      </c>
      <c r="I176" s="133"/>
      <c r="J176" s="133"/>
      <c r="K176" s="133"/>
      <c r="L176" s="210"/>
      <c r="M176" s="132">
        <f t="shared" si="88"/>
        <v>0</v>
      </c>
      <c r="N176" s="219"/>
      <c r="O176" s="219"/>
      <c r="P176" s="219"/>
      <c r="Q176" s="165"/>
      <c r="R176" s="132"/>
      <c r="S176" s="210"/>
      <c r="T176" s="116">
        <f>M176+H176</f>
        <v>0</v>
      </c>
      <c r="U176" s="462">
        <f t="shared" si="71"/>
        <v>0</v>
      </c>
      <c r="V176" s="463">
        <f t="shared" si="72"/>
        <v>0</v>
      </c>
      <c r="W176" s="464"/>
      <c r="X176" s="486"/>
      <c r="Y176" s="506"/>
      <c r="Z176" s="493"/>
      <c r="AA176" s="493"/>
    </row>
    <row r="177" spans="1:27" ht="18.75" hidden="1">
      <c r="A177" s="482">
        <v>150000</v>
      </c>
      <c r="B177" s="482" t="s">
        <v>1120</v>
      </c>
      <c r="C177" s="876" t="s">
        <v>1023</v>
      </c>
      <c r="D177" s="482" t="str">
        <f t="shared" si="90"/>
        <v>2416300</v>
      </c>
      <c r="E177" s="482" t="str">
        <f>VLOOKUP(A177,Класиф!A$3:C$376,3,FALSE)</f>
        <v>6300</v>
      </c>
      <c r="F177" s="996">
        <f>VLOOKUP($A177,Класиф!$A$3:$E$376,5,FALSE)</f>
        <v>0</v>
      </c>
      <c r="G177" s="876" t="s">
        <v>210</v>
      </c>
      <c r="H177" s="895">
        <f t="shared" si="87"/>
        <v>0</v>
      </c>
      <c r="I177" s="951">
        <f>+I178</f>
        <v>0</v>
      </c>
      <c r="J177" s="951">
        <f>+J178</f>
        <v>0</v>
      </c>
      <c r="K177" s="951">
        <f>+K178</f>
        <v>0</v>
      </c>
      <c r="L177" s="893">
        <f>+L178</f>
        <v>0</v>
      </c>
      <c r="M177" s="484">
        <f t="shared" si="88"/>
        <v>0</v>
      </c>
      <c r="N177" s="468">
        <f aca="true" t="shared" si="94" ref="N177:S177">+N178</f>
        <v>0</v>
      </c>
      <c r="O177" s="468">
        <f t="shared" si="94"/>
        <v>0</v>
      </c>
      <c r="P177" s="468">
        <f t="shared" si="94"/>
        <v>0</v>
      </c>
      <c r="Q177" s="485">
        <f t="shared" si="94"/>
        <v>0</v>
      </c>
      <c r="R177" s="484">
        <f t="shared" si="94"/>
        <v>0</v>
      </c>
      <c r="S177" s="485">
        <f t="shared" si="94"/>
        <v>0</v>
      </c>
      <c r="T177" s="601">
        <f>+T178</f>
        <v>0</v>
      </c>
      <c r="U177" s="462">
        <f t="shared" si="71"/>
        <v>0</v>
      </c>
      <c r="V177" s="463">
        <f t="shared" si="72"/>
        <v>0</v>
      </c>
      <c r="W177" s="464"/>
      <c r="X177" s="438"/>
      <c r="Y177" s="438"/>
      <c r="Z177" s="438"/>
      <c r="AA177" s="438"/>
    </row>
    <row r="178" spans="1:27" s="487" customFormat="1" ht="37.5" hidden="1">
      <c r="A178" s="145">
        <v>150101</v>
      </c>
      <c r="B178" s="145" t="s">
        <v>1431</v>
      </c>
      <c r="C178" s="187" t="s">
        <v>1086</v>
      </c>
      <c r="D178" s="145" t="str">
        <f t="shared" si="90"/>
        <v>2416310</v>
      </c>
      <c r="E178" s="145" t="str">
        <f>VLOOKUP(A178,Класиф!A$3:C$376,3,FALSE)</f>
        <v>6310</v>
      </c>
      <c r="F178" s="1001" t="str">
        <f>VLOOKUP($A178,Класиф!$A$3:$E$376,5,FALSE)</f>
        <v>0490</v>
      </c>
      <c r="G178" s="187" t="s">
        <v>1602</v>
      </c>
      <c r="H178" s="132">
        <f t="shared" si="87"/>
        <v>0</v>
      </c>
      <c r="I178" s="226"/>
      <c r="J178" s="226"/>
      <c r="K178" s="226"/>
      <c r="L178" s="153"/>
      <c r="M178" s="132">
        <f t="shared" si="88"/>
        <v>0</v>
      </c>
      <c r="N178" s="226"/>
      <c r="O178" s="226"/>
      <c r="P178" s="226"/>
      <c r="Q178" s="153"/>
      <c r="R178" s="127"/>
      <c r="S178" s="128"/>
      <c r="T178" s="116">
        <f>+M178+H178</f>
        <v>0</v>
      </c>
      <c r="U178" s="462">
        <f t="shared" si="71"/>
        <v>0</v>
      </c>
      <c r="V178" s="463">
        <f t="shared" si="72"/>
        <v>0</v>
      </c>
      <c r="W178" s="464"/>
      <c r="X178" s="486"/>
      <c r="Y178" s="493"/>
      <c r="Z178" s="486"/>
      <c r="AA178" s="486"/>
    </row>
    <row r="179" spans="1:27" ht="101.25" hidden="1">
      <c r="A179" s="178">
        <v>40</v>
      </c>
      <c r="B179" s="178" t="s">
        <v>1618</v>
      </c>
      <c r="C179" s="186" t="s">
        <v>124</v>
      </c>
      <c r="D179" s="178" t="s">
        <v>1618</v>
      </c>
      <c r="E179" s="178"/>
      <c r="F179" s="998"/>
      <c r="G179" s="186" t="s">
        <v>124</v>
      </c>
      <c r="H179" s="122">
        <f>+I179+L179</f>
        <v>0</v>
      </c>
      <c r="I179" s="74">
        <f>+I180+I185+I183</f>
        <v>0</v>
      </c>
      <c r="J179" s="74">
        <f aca="true" t="shared" si="95" ref="J179:T179">+J180+J185+J183</f>
        <v>0</v>
      </c>
      <c r="K179" s="74">
        <f t="shared" si="95"/>
        <v>0</v>
      </c>
      <c r="L179" s="75">
        <f t="shared" si="95"/>
        <v>0</v>
      </c>
      <c r="M179" s="122">
        <f t="shared" si="95"/>
        <v>0</v>
      </c>
      <c r="N179" s="74">
        <f t="shared" si="95"/>
        <v>0</v>
      </c>
      <c r="O179" s="74">
        <f t="shared" si="95"/>
        <v>0</v>
      </c>
      <c r="P179" s="74">
        <f t="shared" si="95"/>
        <v>0</v>
      </c>
      <c r="Q179" s="75">
        <f t="shared" si="95"/>
        <v>0</v>
      </c>
      <c r="R179" s="122">
        <f t="shared" si="95"/>
        <v>0</v>
      </c>
      <c r="S179" s="75">
        <f t="shared" si="95"/>
        <v>0</v>
      </c>
      <c r="T179" s="101">
        <f t="shared" si="95"/>
        <v>0</v>
      </c>
      <c r="U179" s="462">
        <f t="shared" si="71"/>
        <v>0</v>
      </c>
      <c r="V179" s="463">
        <f t="shared" si="72"/>
        <v>0</v>
      </c>
      <c r="W179" s="464"/>
      <c r="Z179" s="438"/>
      <c r="AA179" s="438"/>
    </row>
    <row r="180" spans="1:27" ht="20.25" hidden="1">
      <c r="A180" s="587">
        <v>150000</v>
      </c>
      <c r="B180" s="587" t="s">
        <v>1120</v>
      </c>
      <c r="C180" s="511" t="s">
        <v>1023</v>
      </c>
      <c r="D180" s="977" t="str">
        <f>+CONCATENATE(B$179,1,E180)</f>
        <v>4016300</v>
      </c>
      <c r="E180" s="587" t="str">
        <f>VLOOKUP(A180,Класиф!A$3:C$376,3,FALSE)</f>
        <v>6300</v>
      </c>
      <c r="F180" s="1010">
        <f>VLOOKUP($A180,Класиф!$A$3:$E$376,5,FALSE)</f>
        <v>0</v>
      </c>
      <c r="G180" s="511" t="s">
        <v>210</v>
      </c>
      <c r="H180" s="513">
        <f>+H181</f>
        <v>0</v>
      </c>
      <c r="I180" s="512">
        <f>+I181</f>
        <v>0</v>
      </c>
      <c r="J180" s="512">
        <f aca="true" t="shared" si="96" ref="J180:T181">+J181</f>
        <v>0</v>
      </c>
      <c r="K180" s="512">
        <f t="shared" si="96"/>
        <v>0</v>
      </c>
      <c r="L180" s="514">
        <f t="shared" si="96"/>
        <v>0</v>
      </c>
      <c r="M180" s="513">
        <f t="shared" si="96"/>
        <v>0</v>
      </c>
      <c r="N180" s="512">
        <f t="shared" si="96"/>
        <v>0</v>
      </c>
      <c r="O180" s="512">
        <f t="shared" si="96"/>
        <v>0</v>
      </c>
      <c r="P180" s="512">
        <f t="shared" si="96"/>
        <v>0</v>
      </c>
      <c r="Q180" s="514">
        <f t="shared" si="96"/>
        <v>0</v>
      </c>
      <c r="R180" s="513">
        <f t="shared" si="96"/>
        <v>0</v>
      </c>
      <c r="S180" s="514">
        <f t="shared" si="96"/>
        <v>0</v>
      </c>
      <c r="T180" s="606">
        <f t="shared" si="96"/>
        <v>0</v>
      </c>
      <c r="U180" s="462">
        <f t="shared" si="71"/>
        <v>0</v>
      </c>
      <c r="V180" s="463">
        <f t="shared" si="72"/>
        <v>0</v>
      </c>
      <c r="W180" s="464"/>
      <c r="Z180" s="438"/>
      <c r="AA180" s="438"/>
    </row>
    <row r="181" spans="1:27" s="494" customFormat="1" ht="29.25" customHeight="1" hidden="1">
      <c r="A181" s="188"/>
      <c r="B181" s="188"/>
      <c r="C181" s="476"/>
      <c r="D181" s="188" t="str">
        <f aca="true" t="shared" si="97" ref="D181:D186">+CONCATENATE(B$179,1,E181)</f>
        <v>4016320</v>
      </c>
      <c r="E181" s="188" t="s">
        <v>213</v>
      </c>
      <c r="F181" s="377"/>
      <c r="G181" s="476" t="s">
        <v>214</v>
      </c>
      <c r="H181" s="132">
        <f>+I181+L181</f>
        <v>0</v>
      </c>
      <c r="I181" s="226">
        <f>+I182</f>
        <v>0</v>
      </c>
      <c r="J181" s="226">
        <f t="shared" si="96"/>
        <v>0</v>
      </c>
      <c r="K181" s="226">
        <f t="shared" si="96"/>
        <v>0</v>
      </c>
      <c r="L181" s="153">
        <f t="shared" si="96"/>
        <v>0</v>
      </c>
      <c r="M181" s="132">
        <f t="shared" si="96"/>
        <v>0</v>
      </c>
      <c r="N181" s="226">
        <f t="shared" si="96"/>
        <v>0</v>
      </c>
      <c r="O181" s="226">
        <f t="shared" si="96"/>
        <v>0</v>
      </c>
      <c r="P181" s="226">
        <f t="shared" si="96"/>
        <v>0</v>
      </c>
      <c r="Q181" s="153">
        <f t="shared" si="96"/>
        <v>0</v>
      </c>
      <c r="R181" s="127">
        <f t="shared" si="96"/>
        <v>0</v>
      </c>
      <c r="S181" s="128">
        <f t="shared" si="96"/>
        <v>0</v>
      </c>
      <c r="T181" s="116">
        <f t="shared" si="96"/>
        <v>0</v>
      </c>
      <c r="U181" s="462">
        <f t="shared" si="71"/>
        <v>0</v>
      </c>
      <c r="V181" s="463">
        <f t="shared" si="72"/>
        <v>0</v>
      </c>
      <c r="W181" s="464"/>
      <c r="X181" s="486"/>
      <c r="Y181" s="486"/>
      <c r="Z181" s="493"/>
      <c r="AA181" s="493"/>
    </row>
    <row r="182" spans="1:27" s="494" customFormat="1" ht="169.5" customHeight="1" hidden="1">
      <c r="A182" s="677">
        <v>150118</v>
      </c>
      <c r="B182" s="677" t="s">
        <v>1331</v>
      </c>
      <c r="C182" s="882" t="s">
        <v>1515</v>
      </c>
      <c r="D182" s="677" t="str">
        <f t="shared" si="97"/>
        <v>4016324</v>
      </c>
      <c r="E182" s="677" t="str">
        <f>VLOOKUP(A182,Класиф!A$3:C$376,3,FALSE)</f>
        <v>6324</v>
      </c>
      <c r="F182" s="997">
        <f>VLOOKUP($A182,Класиф!$A$3:$E$376,5,FALSE)</f>
        <v>1060</v>
      </c>
      <c r="G182" s="882" t="s">
        <v>1515</v>
      </c>
      <c r="H182" s="690">
        <f t="shared" si="87"/>
        <v>0</v>
      </c>
      <c r="I182" s="694"/>
      <c r="J182" s="694"/>
      <c r="K182" s="694"/>
      <c r="L182" s="771"/>
      <c r="M182" s="766">
        <f t="shared" si="88"/>
        <v>0</v>
      </c>
      <c r="N182" s="773"/>
      <c r="O182" s="773"/>
      <c r="P182" s="773"/>
      <c r="Q182" s="774"/>
      <c r="R182" s="690"/>
      <c r="S182" s="691"/>
      <c r="T182" s="769">
        <f>+M182+H182</f>
        <v>0</v>
      </c>
      <c r="U182" s="462">
        <f t="shared" si="71"/>
        <v>0</v>
      </c>
      <c r="V182" s="463">
        <f t="shared" si="72"/>
        <v>0</v>
      </c>
      <c r="W182" s="464"/>
      <c r="X182" s="486"/>
      <c r="Y182" s="486"/>
      <c r="Z182" s="493"/>
      <c r="AA182" s="493"/>
    </row>
    <row r="183" spans="1:27" s="494" customFormat="1" ht="38.25" customHeight="1" hidden="1">
      <c r="A183" s="482">
        <v>180000</v>
      </c>
      <c r="B183" s="482" t="s">
        <v>1123</v>
      </c>
      <c r="C183" s="483" t="s">
        <v>1340</v>
      </c>
      <c r="D183" s="482" t="str">
        <f t="shared" si="97"/>
        <v>4017400</v>
      </c>
      <c r="E183" s="482" t="str">
        <f>VLOOKUP(A183,Класиф!A$3:C$376,3,FALSE)</f>
        <v>7400</v>
      </c>
      <c r="F183" s="996">
        <f>VLOOKUP($A183,Класиф!$A$3:$E$376,5,FALSE)</f>
        <v>0</v>
      </c>
      <c r="G183" s="483" t="s">
        <v>301</v>
      </c>
      <c r="H183" s="484">
        <f>I183+L183</f>
        <v>0</v>
      </c>
      <c r="I183" s="468">
        <f>+I184</f>
        <v>0</v>
      </c>
      <c r="J183" s="468">
        <f>+J184</f>
        <v>0</v>
      </c>
      <c r="K183" s="468">
        <f>+K184</f>
        <v>0</v>
      </c>
      <c r="L183" s="485">
        <f>+L184</f>
        <v>0</v>
      </c>
      <c r="M183" s="484">
        <f>N183+Q183</f>
        <v>0</v>
      </c>
      <c r="N183" s="468">
        <f aca="true" t="shared" si="98" ref="N183:T183">+N184</f>
        <v>0</v>
      </c>
      <c r="O183" s="468">
        <f t="shared" si="98"/>
        <v>0</v>
      </c>
      <c r="P183" s="468">
        <f t="shared" si="98"/>
        <v>0</v>
      </c>
      <c r="Q183" s="485">
        <f t="shared" si="98"/>
        <v>0</v>
      </c>
      <c r="R183" s="484">
        <f t="shared" si="98"/>
        <v>0</v>
      </c>
      <c r="S183" s="485">
        <f t="shared" si="98"/>
        <v>0</v>
      </c>
      <c r="T183" s="601">
        <f t="shared" si="98"/>
        <v>0</v>
      </c>
      <c r="U183" s="462">
        <f t="shared" si="71"/>
        <v>0</v>
      </c>
      <c r="V183" s="463">
        <f t="shared" si="72"/>
        <v>0</v>
      </c>
      <c r="W183" s="464"/>
      <c r="X183" s="486"/>
      <c r="Y183" s="486"/>
      <c r="Z183" s="493"/>
      <c r="AA183" s="493"/>
    </row>
    <row r="184" spans="1:27" s="494" customFormat="1" ht="19.5" customHeight="1" hidden="1">
      <c r="A184" s="188">
        <v>180107</v>
      </c>
      <c r="B184" s="188" t="s">
        <v>1512</v>
      </c>
      <c r="C184" s="476" t="s">
        <v>1341</v>
      </c>
      <c r="D184" s="188" t="str">
        <f t="shared" si="97"/>
        <v>4017410</v>
      </c>
      <c r="E184" s="188" t="str">
        <f>VLOOKUP(A184,Класиф!A$3:C$376,3,FALSE)</f>
        <v>7410</v>
      </c>
      <c r="F184" s="377" t="str">
        <f>VLOOKUP($A184,Класиф!$A$3:$E$376,5,FALSE)</f>
        <v>0470</v>
      </c>
      <c r="G184" s="476" t="s">
        <v>303</v>
      </c>
      <c r="H184" s="132">
        <f>I184+L184</f>
        <v>0</v>
      </c>
      <c r="I184" s="226"/>
      <c r="J184" s="226"/>
      <c r="K184" s="226"/>
      <c r="L184" s="153"/>
      <c r="M184" s="132">
        <f>N184+Q184</f>
        <v>0</v>
      </c>
      <c r="N184" s="226"/>
      <c r="O184" s="226"/>
      <c r="P184" s="226"/>
      <c r="Q184" s="153"/>
      <c r="R184" s="127"/>
      <c r="S184" s="128"/>
      <c r="T184" s="116">
        <f>+M184+H184</f>
        <v>0</v>
      </c>
      <c r="U184" s="462">
        <f t="shared" si="71"/>
        <v>0</v>
      </c>
      <c r="V184" s="463">
        <f t="shared" si="72"/>
        <v>0</v>
      </c>
      <c r="W184" s="464"/>
      <c r="X184" s="486"/>
      <c r="Y184" s="486"/>
      <c r="Z184" s="493"/>
      <c r="AA184" s="493"/>
    </row>
    <row r="185" spans="1:27" ht="19.5" customHeight="1" hidden="1">
      <c r="A185" s="482">
        <v>250000</v>
      </c>
      <c r="B185" s="482" t="s">
        <v>1127</v>
      </c>
      <c r="C185" s="483" t="s">
        <v>1029</v>
      </c>
      <c r="D185" s="482" t="str">
        <f t="shared" si="97"/>
        <v>4018000</v>
      </c>
      <c r="E185" s="482" t="str">
        <f>VLOOKUP(A185,Класиф!A$3:C$376,3,FALSE)</f>
        <v>8000</v>
      </c>
      <c r="F185" s="996">
        <f>VLOOKUP($A185,Класиф!$A$3:$E$376,5,FALSE)</f>
        <v>0</v>
      </c>
      <c r="G185" s="483" t="s">
        <v>344</v>
      </c>
      <c r="H185" s="484">
        <f t="shared" si="87"/>
        <v>0</v>
      </c>
      <c r="I185" s="468">
        <f>+I186</f>
        <v>0</v>
      </c>
      <c r="J185" s="468">
        <f>+J186</f>
        <v>0</v>
      </c>
      <c r="K185" s="468">
        <f>+K186</f>
        <v>0</v>
      </c>
      <c r="L185" s="485">
        <f>+L186</f>
        <v>0</v>
      </c>
      <c r="M185" s="484">
        <f t="shared" si="88"/>
        <v>0</v>
      </c>
      <c r="N185" s="468">
        <f aca="true" t="shared" si="99" ref="N185:T185">+N186</f>
        <v>0</v>
      </c>
      <c r="O185" s="468">
        <f t="shared" si="99"/>
        <v>0</v>
      </c>
      <c r="P185" s="468">
        <f t="shared" si="99"/>
        <v>0</v>
      </c>
      <c r="Q185" s="485">
        <f t="shared" si="99"/>
        <v>0</v>
      </c>
      <c r="R185" s="484">
        <f t="shared" si="99"/>
        <v>0</v>
      </c>
      <c r="S185" s="485">
        <f t="shared" si="99"/>
        <v>0</v>
      </c>
      <c r="T185" s="601">
        <f t="shared" si="99"/>
        <v>0</v>
      </c>
      <c r="U185" s="462">
        <f t="shared" si="71"/>
        <v>0</v>
      </c>
      <c r="V185" s="463">
        <f t="shared" si="72"/>
        <v>0</v>
      </c>
      <c r="W185" s="464"/>
      <c r="Z185" s="438"/>
      <c r="AA185" s="438"/>
    </row>
    <row r="186" spans="1:27" ht="18.75" hidden="1">
      <c r="A186" s="188">
        <v>250404</v>
      </c>
      <c r="B186" s="188" t="s">
        <v>1430</v>
      </c>
      <c r="C186" s="476" t="s">
        <v>1496</v>
      </c>
      <c r="D186" s="188" t="str">
        <f t="shared" si="97"/>
        <v>4018600</v>
      </c>
      <c r="E186" s="188" t="s">
        <v>202</v>
      </c>
      <c r="F186" s="377" t="str">
        <f>VLOOKUP($A186,Класиф!$A$3:$E$376,5,FALSE)</f>
        <v>0133</v>
      </c>
      <c r="G186" s="476" t="s">
        <v>1496</v>
      </c>
      <c r="H186" s="132">
        <f t="shared" si="87"/>
        <v>0</v>
      </c>
      <c r="I186" s="226"/>
      <c r="J186" s="226"/>
      <c r="K186" s="226"/>
      <c r="L186" s="153"/>
      <c r="M186" s="132">
        <f t="shared" si="88"/>
        <v>0</v>
      </c>
      <c r="N186" s="226"/>
      <c r="O186" s="226"/>
      <c r="P186" s="226"/>
      <c r="Q186" s="153"/>
      <c r="R186" s="127"/>
      <c r="S186" s="128"/>
      <c r="T186" s="116">
        <f>+M186+H186</f>
        <v>0</v>
      </c>
      <c r="U186" s="462">
        <f t="shared" si="71"/>
        <v>0</v>
      </c>
      <c r="V186" s="463">
        <f t="shared" si="72"/>
        <v>0</v>
      </c>
      <c r="W186" s="464"/>
      <c r="Z186" s="438"/>
      <c r="AA186" s="438"/>
    </row>
    <row r="187" spans="1:27" s="487" customFormat="1" ht="60.75" hidden="1">
      <c r="A187" s="178">
        <v>47</v>
      </c>
      <c r="B187" s="178" t="s">
        <v>1080</v>
      </c>
      <c r="C187" s="186" t="s">
        <v>1095</v>
      </c>
      <c r="D187" s="178" t="s">
        <v>1080</v>
      </c>
      <c r="E187" s="178"/>
      <c r="F187" s="998"/>
      <c r="G187" s="186" t="s">
        <v>1095</v>
      </c>
      <c r="H187" s="228">
        <f t="shared" si="87"/>
        <v>0</v>
      </c>
      <c r="I187" s="227">
        <f>+I188+I193+I203+I197+I195</f>
        <v>0</v>
      </c>
      <c r="J187" s="227">
        <f>+J188+J193+J203+J197+J195</f>
        <v>0</v>
      </c>
      <c r="K187" s="227">
        <f>+K188+K193+K203+K197+K195</f>
        <v>0</v>
      </c>
      <c r="L187" s="203">
        <f>+L188+L193+L203+L197+L195</f>
        <v>0</v>
      </c>
      <c r="M187" s="228">
        <f t="shared" si="88"/>
        <v>0</v>
      </c>
      <c r="N187" s="227">
        <f aca="true" t="shared" si="100" ref="N187:T187">+N188+N193+N203+N197+N195</f>
        <v>0</v>
      </c>
      <c r="O187" s="227">
        <f t="shared" si="100"/>
        <v>0</v>
      </c>
      <c r="P187" s="227">
        <f t="shared" si="100"/>
        <v>0</v>
      </c>
      <c r="Q187" s="203">
        <f t="shared" si="100"/>
        <v>0</v>
      </c>
      <c r="R187" s="228">
        <f t="shared" si="100"/>
        <v>0</v>
      </c>
      <c r="S187" s="203">
        <f t="shared" si="100"/>
        <v>0</v>
      </c>
      <c r="T187" s="312">
        <f t="shared" si="100"/>
        <v>0</v>
      </c>
      <c r="U187" s="462">
        <f t="shared" si="71"/>
        <v>0</v>
      </c>
      <c r="V187" s="463">
        <f t="shared" si="72"/>
        <v>0</v>
      </c>
      <c r="W187" s="464"/>
      <c r="X187" s="486"/>
      <c r="Y187" s="486"/>
      <c r="Z187" s="486"/>
      <c r="AA187" s="486"/>
    </row>
    <row r="188" spans="1:27" ht="18.75" hidden="1">
      <c r="A188" s="515">
        <v>150000</v>
      </c>
      <c r="B188" s="515" t="s">
        <v>1120</v>
      </c>
      <c r="C188" s="883" t="s">
        <v>1023</v>
      </c>
      <c r="D188" s="978" t="str">
        <f>+CONCATENATE(B$187,1,E188)</f>
        <v>4716300</v>
      </c>
      <c r="E188" s="188" t="str">
        <f>VLOOKUP(A188,Класиф!A$3:C$376,3,FALSE)</f>
        <v>6300</v>
      </c>
      <c r="F188" s="1011">
        <f>VLOOKUP($A188,Класиф!$A$3:$E$376,5,FALSE)</f>
        <v>0</v>
      </c>
      <c r="G188" s="883" t="s">
        <v>210</v>
      </c>
      <c r="H188" s="513">
        <f t="shared" si="87"/>
        <v>0</v>
      </c>
      <c r="I188" s="512">
        <f>+I189+I190</f>
        <v>0</v>
      </c>
      <c r="J188" s="512">
        <f aca="true" t="shared" si="101" ref="J188:T188">+J189+J190</f>
        <v>0</v>
      </c>
      <c r="K188" s="512">
        <f t="shared" si="101"/>
        <v>0</v>
      </c>
      <c r="L188" s="514">
        <f t="shared" si="101"/>
        <v>0</v>
      </c>
      <c r="M188" s="513">
        <f t="shared" si="101"/>
        <v>0</v>
      </c>
      <c r="N188" s="512">
        <f t="shared" si="101"/>
        <v>0</v>
      </c>
      <c r="O188" s="512">
        <f t="shared" si="101"/>
        <v>0</v>
      </c>
      <c r="P188" s="512">
        <f t="shared" si="101"/>
        <v>0</v>
      </c>
      <c r="Q188" s="514">
        <f t="shared" si="101"/>
        <v>0</v>
      </c>
      <c r="R188" s="513">
        <f t="shared" si="101"/>
        <v>0</v>
      </c>
      <c r="S188" s="514">
        <f t="shared" si="101"/>
        <v>0</v>
      </c>
      <c r="T188" s="606">
        <f t="shared" si="101"/>
        <v>0</v>
      </c>
      <c r="U188" s="462">
        <f t="shared" si="71"/>
        <v>0</v>
      </c>
      <c r="V188" s="463">
        <f t="shared" si="72"/>
        <v>0</v>
      </c>
      <c r="W188" s="464"/>
      <c r="X188" s="438"/>
      <c r="Y188" s="438"/>
      <c r="Z188" s="438"/>
      <c r="AA188" s="438"/>
    </row>
    <row r="189" spans="1:27" ht="37.5" hidden="1">
      <c r="A189" s="899">
        <v>150101</v>
      </c>
      <c r="B189" s="899" t="s">
        <v>1431</v>
      </c>
      <c r="C189" s="886" t="s">
        <v>1148</v>
      </c>
      <c r="D189" s="899" t="str">
        <f aca="true" t="shared" si="102" ref="D189:D204">+CONCATENATE(B$187,1,E189)</f>
        <v>4716310</v>
      </c>
      <c r="E189" s="899" t="str">
        <f>VLOOKUP(A189,Класиф!A$3:C$376,3,FALSE)</f>
        <v>6310</v>
      </c>
      <c r="F189" s="1008" t="str">
        <f>VLOOKUP($A189,Класиф!$A$3:$E$376,5,FALSE)</f>
        <v>0490</v>
      </c>
      <c r="G189" s="886" t="s">
        <v>1602</v>
      </c>
      <c r="H189" s="220">
        <f>I189+L189</f>
        <v>0</v>
      </c>
      <c r="I189" s="88"/>
      <c r="J189" s="88"/>
      <c r="K189" s="88"/>
      <c r="L189" s="195"/>
      <c r="M189" s="220">
        <f>N189+Q189</f>
        <v>0</v>
      </c>
      <c r="N189" s="88"/>
      <c r="O189" s="88"/>
      <c r="P189" s="88"/>
      <c r="Q189" s="195"/>
      <c r="R189" s="516"/>
      <c r="S189" s="517"/>
      <c r="T189" s="116">
        <f>+M189+H189</f>
        <v>0</v>
      </c>
      <c r="U189" s="462">
        <f t="shared" si="71"/>
        <v>0</v>
      </c>
      <c r="V189" s="463">
        <f t="shared" si="72"/>
        <v>0</v>
      </c>
      <c r="W189" s="464"/>
      <c r="X189" s="438"/>
      <c r="Y189" s="438"/>
      <c r="Z189" s="438"/>
      <c r="AA189" s="438"/>
    </row>
    <row r="190" spans="1:27" s="487" customFormat="1" ht="18.75" hidden="1">
      <c r="A190" s="190">
        <v>150122</v>
      </c>
      <c r="B190" s="190" t="s">
        <v>1354</v>
      </c>
      <c r="C190" s="877" t="s">
        <v>1355</v>
      </c>
      <c r="D190" s="190" t="str">
        <f>+CONCATENATE(B$187,1,E190)</f>
        <v>4716410</v>
      </c>
      <c r="E190" s="190" t="str">
        <f>VLOOKUP(A190,Класиф!A$3:C$376,3,FALSE)</f>
        <v>6410</v>
      </c>
      <c r="F190" s="1012" t="str">
        <f>VLOOKUP($A190,Класиф!$A$3:$E$376,5,FALSE)</f>
        <v>0470</v>
      </c>
      <c r="G190" s="877" t="s">
        <v>703</v>
      </c>
      <c r="H190" s="220">
        <f>I190+L190</f>
        <v>0</v>
      </c>
      <c r="I190" s="88">
        <f>+I191+I192</f>
        <v>0</v>
      </c>
      <c r="J190" s="88">
        <f aca="true" t="shared" si="103" ref="J190:T190">+J191+J192</f>
        <v>0</v>
      </c>
      <c r="K190" s="88">
        <f t="shared" si="103"/>
        <v>0</v>
      </c>
      <c r="L190" s="195">
        <f t="shared" si="103"/>
        <v>0</v>
      </c>
      <c r="M190" s="220">
        <f t="shared" si="103"/>
        <v>0</v>
      </c>
      <c r="N190" s="88">
        <f t="shared" si="103"/>
        <v>0</v>
      </c>
      <c r="O190" s="88">
        <f t="shared" si="103"/>
        <v>0</v>
      </c>
      <c r="P190" s="88">
        <f t="shared" si="103"/>
        <v>0</v>
      </c>
      <c r="Q190" s="195">
        <f t="shared" si="103"/>
        <v>0</v>
      </c>
      <c r="R190" s="516">
        <f t="shared" si="103"/>
        <v>0</v>
      </c>
      <c r="S190" s="517">
        <f t="shared" si="103"/>
        <v>0</v>
      </c>
      <c r="T190" s="116">
        <f t="shared" si="103"/>
        <v>0</v>
      </c>
      <c r="U190" s="462">
        <f t="shared" si="71"/>
        <v>0</v>
      </c>
      <c r="V190" s="463">
        <f t="shared" si="72"/>
        <v>0</v>
      </c>
      <c r="W190" s="464"/>
      <c r="X190" s="486"/>
      <c r="Y190" s="486"/>
      <c r="Z190" s="486"/>
      <c r="AA190" s="486"/>
    </row>
    <row r="191" spans="1:27" s="487" customFormat="1" ht="37.5" hidden="1">
      <c r="A191" s="190">
        <v>150122</v>
      </c>
      <c r="B191" s="190" t="s">
        <v>1354</v>
      </c>
      <c r="C191" s="877" t="s">
        <v>1355</v>
      </c>
      <c r="D191" s="190"/>
      <c r="E191" s="190"/>
      <c r="F191" s="1012" t="str">
        <f>VLOOKUP($A191,Класиф!$A$3:$E$376,5,FALSE)</f>
        <v>0470</v>
      </c>
      <c r="G191" s="877" t="s">
        <v>1297</v>
      </c>
      <c r="H191" s="220">
        <f t="shared" si="87"/>
        <v>0</v>
      </c>
      <c r="I191" s="88"/>
      <c r="J191" s="88"/>
      <c r="K191" s="88"/>
      <c r="L191" s="195"/>
      <c r="M191" s="220">
        <f t="shared" si="88"/>
        <v>0</v>
      </c>
      <c r="N191" s="88"/>
      <c r="O191" s="88"/>
      <c r="P191" s="88"/>
      <c r="Q191" s="195"/>
      <c r="R191" s="516"/>
      <c r="S191" s="517"/>
      <c r="T191" s="116">
        <f>+M191+H191</f>
        <v>0</v>
      </c>
      <c r="U191" s="462">
        <f t="shared" si="71"/>
        <v>0</v>
      </c>
      <c r="V191" s="463">
        <f t="shared" si="72"/>
        <v>0</v>
      </c>
      <c r="W191" s="464"/>
      <c r="X191" s="486"/>
      <c r="Y191" s="486"/>
      <c r="Z191" s="486"/>
      <c r="AA191" s="486"/>
    </row>
    <row r="192" spans="1:27" s="494" customFormat="1" ht="78.75" customHeight="1" hidden="1">
      <c r="A192" s="964">
        <v>150122</v>
      </c>
      <c r="B192" s="964" t="s">
        <v>1354</v>
      </c>
      <c r="C192" s="880" t="s">
        <v>1516</v>
      </c>
      <c r="D192" s="964"/>
      <c r="E192" s="964"/>
      <c r="F192" s="1009" t="str">
        <f>VLOOKUP($A192,Класиф!$A$3:$E$376,5,FALSE)</f>
        <v>0470</v>
      </c>
      <c r="G192" s="880" t="s">
        <v>784</v>
      </c>
      <c r="H192" s="690">
        <f t="shared" si="87"/>
        <v>0</v>
      </c>
      <c r="I192" s="694"/>
      <c r="J192" s="694"/>
      <c r="K192" s="694"/>
      <c r="L192" s="771"/>
      <c r="M192" s="766">
        <f t="shared" si="88"/>
        <v>0</v>
      </c>
      <c r="N192" s="773"/>
      <c r="O192" s="773"/>
      <c r="P192" s="773"/>
      <c r="Q192" s="774"/>
      <c r="R192" s="690"/>
      <c r="S192" s="691"/>
      <c r="T192" s="769">
        <f>+M192+H192</f>
        <v>0</v>
      </c>
      <c r="U192" s="462">
        <f t="shared" si="71"/>
        <v>0</v>
      </c>
      <c r="V192" s="463">
        <f t="shared" si="72"/>
        <v>0</v>
      </c>
      <c r="W192" s="464"/>
      <c r="X192" s="486"/>
      <c r="Y192" s="486"/>
      <c r="Z192" s="493"/>
      <c r="AA192" s="493"/>
    </row>
    <row r="193" spans="1:27" ht="31.5" customHeight="1" hidden="1">
      <c r="A193" s="482">
        <v>170000</v>
      </c>
      <c r="B193" s="482" t="s">
        <v>1122</v>
      </c>
      <c r="C193" s="876" t="s">
        <v>1024</v>
      </c>
      <c r="D193" s="482" t="str">
        <f t="shared" si="102"/>
        <v>4716600</v>
      </c>
      <c r="E193" s="482" t="str">
        <f>VLOOKUP(A193,Класиф!A$3:C$376,3,FALSE)</f>
        <v>6600</v>
      </c>
      <c r="F193" s="996">
        <f>VLOOKUP($A193,Класиф!$A$3:$E$376,5,FALSE)</f>
        <v>0</v>
      </c>
      <c r="G193" s="876" t="s">
        <v>253</v>
      </c>
      <c r="H193" s="484">
        <f t="shared" si="87"/>
        <v>0</v>
      </c>
      <c r="I193" s="468">
        <f>+I194</f>
        <v>0</v>
      </c>
      <c r="J193" s="468">
        <f>+J194</f>
        <v>0</v>
      </c>
      <c r="K193" s="468">
        <f>+K194</f>
        <v>0</v>
      </c>
      <c r="L193" s="485">
        <f>+L194</f>
        <v>0</v>
      </c>
      <c r="M193" s="484">
        <f t="shared" si="88"/>
        <v>0</v>
      </c>
      <c r="N193" s="468">
        <f aca="true" t="shared" si="104" ref="N193:T195">+N194</f>
        <v>0</v>
      </c>
      <c r="O193" s="468">
        <f t="shared" si="104"/>
        <v>0</v>
      </c>
      <c r="P193" s="468">
        <f t="shared" si="104"/>
        <v>0</v>
      </c>
      <c r="Q193" s="485">
        <f t="shared" si="104"/>
        <v>0</v>
      </c>
      <c r="R193" s="484">
        <f t="shared" si="104"/>
        <v>0</v>
      </c>
      <c r="S193" s="485"/>
      <c r="T193" s="601">
        <f t="shared" si="104"/>
        <v>0</v>
      </c>
      <c r="U193" s="462">
        <f t="shared" si="71"/>
        <v>0</v>
      </c>
      <c r="V193" s="463">
        <f t="shared" si="72"/>
        <v>0</v>
      </c>
      <c r="W193" s="464"/>
      <c r="X193" s="438"/>
      <c r="Y193" s="438"/>
      <c r="Z193" s="438"/>
      <c r="AA193" s="438"/>
    </row>
    <row r="194" spans="1:27" ht="29.25" customHeight="1" hidden="1">
      <c r="A194" s="190">
        <v>170703</v>
      </c>
      <c r="B194" s="190" t="s">
        <v>1113</v>
      </c>
      <c r="C194" s="187" t="s">
        <v>1030</v>
      </c>
      <c r="D194" s="190" t="str">
        <f t="shared" si="102"/>
        <v>4716650</v>
      </c>
      <c r="E194" s="190" t="str">
        <f>VLOOKUP(A194,Класиф!A$3:C$376,3,FALSE)</f>
        <v>6650</v>
      </c>
      <c r="F194" s="1012" t="str">
        <f>VLOOKUP($A194,Класиф!$A$3:$E$376,5,FALSE)</f>
        <v>0456</v>
      </c>
      <c r="G194" s="187" t="s">
        <v>1421</v>
      </c>
      <c r="H194" s="220">
        <f t="shared" si="87"/>
        <v>0</v>
      </c>
      <c r="I194" s="226"/>
      <c r="J194" s="226"/>
      <c r="K194" s="226"/>
      <c r="L194" s="153"/>
      <c r="M194" s="220">
        <f t="shared" si="88"/>
        <v>0</v>
      </c>
      <c r="N194" s="226"/>
      <c r="O194" s="226"/>
      <c r="P194" s="226"/>
      <c r="Q194" s="153"/>
      <c r="R194" s="127"/>
      <c r="S194" s="128"/>
      <c r="T194" s="116">
        <f>+M194+H194</f>
        <v>0</v>
      </c>
      <c r="U194" s="462">
        <f t="shared" si="71"/>
        <v>0</v>
      </c>
      <c r="V194" s="463">
        <f t="shared" si="72"/>
        <v>0</v>
      </c>
      <c r="W194" s="464"/>
      <c r="X194" s="493"/>
      <c r="Y194" s="493"/>
      <c r="Z194" s="438"/>
      <c r="AA194" s="438"/>
    </row>
    <row r="195" spans="1:27" ht="37.5" hidden="1">
      <c r="A195" s="515">
        <v>180000</v>
      </c>
      <c r="B195" s="515" t="s">
        <v>1123</v>
      </c>
      <c r="C195" s="883" t="s">
        <v>1025</v>
      </c>
      <c r="D195" s="515" t="str">
        <f t="shared" si="102"/>
        <v>4717400</v>
      </c>
      <c r="E195" s="515" t="str">
        <f>VLOOKUP(A195,Класиф!A$3:C$376,3,FALSE)</f>
        <v>7400</v>
      </c>
      <c r="F195" s="1011">
        <f>VLOOKUP($A195,Класиф!$A$3:$E$376,5,FALSE)</f>
        <v>0</v>
      </c>
      <c r="G195" s="883" t="s">
        <v>301</v>
      </c>
      <c r="H195" s="484">
        <f>I195+L195</f>
        <v>0</v>
      </c>
      <c r="I195" s="468">
        <f>+I196</f>
        <v>0</v>
      </c>
      <c r="J195" s="468">
        <f>+J196</f>
        <v>0</v>
      </c>
      <c r="K195" s="468">
        <f>+K196</f>
        <v>0</v>
      </c>
      <c r="L195" s="485">
        <f>+L196</f>
        <v>0</v>
      </c>
      <c r="M195" s="484">
        <f>N195+Q195</f>
        <v>0</v>
      </c>
      <c r="N195" s="468">
        <f t="shared" si="104"/>
        <v>0</v>
      </c>
      <c r="O195" s="468">
        <f t="shared" si="104"/>
        <v>0</v>
      </c>
      <c r="P195" s="468">
        <f t="shared" si="104"/>
        <v>0</v>
      </c>
      <c r="Q195" s="485">
        <f t="shared" si="104"/>
        <v>0</v>
      </c>
      <c r="R195" s="484">
        <f t="shared" si="104"/>
        <v>0</v>
      </c>
      <c r="S195" s="485">
        <f t="shared" si="104"/>
        <v>0</v>
      </c>
      <c r="T195" s="601">
        <f t="shared" si="104"/>
        <v>0</v>
      </c>
      <c r="U195" s="462">
        <f t="shared" si="71"/>
        <v>0</v>
      </c>
      <c r="V195" s="463">
        <f t="shared" si="72"/>
        <v>0</v>
      </c>
      <c r="W195" s="464"/>
      <c r="X195" s="493"/>
      <c r="Y195" s="493"/>
      <c r="Z195" s="438"/>
      <c r="AA195" s="438"/>
    </row>
    <row r="196" spans="1:27" ht="22.5" customHeight="1" hidden="1">
      <c r="A196" s="188">
        <v>180107</v>
      </c>
      <c r="B196" s="188" t="s">
        <v>1512</v>
      </c>
      <c r="C196" s="187" t="s">
        <v>1513</v>
      </c>
      <c r="D196" s="188" t="str">
        <f t="shared" si="102"/>
        <v>4717410</v>
      </c>
      <c r="E196" s="188" t="str">
        <f>VLOOKUP(A196,Класиф!A$3:C$376,3,FALSE)</f>
        <v>7410</v>
      </c>
      <c r="F196" s="377" t="str">
        <f>VLOOKUP($A196,Класиф!$A$3:$E$376,5,FALSE)</f>
        <v>0470</v>
      </c>
      <c r="G196" s="187" t="s">
        <v>303</v>
      </c>
      <c r="H196" s="220">
        <f>I196+L196</f>
        <v>0</v>
      </c>
      <c r="I196" s="226"/>
      <c r="J196" s="226"/>
      <c r="K196" s="226"/>
      <c r="L196" s="153"/>
      <c r="M196" s="220">
        <f>N196+Q196</f>
        <v>0</v>
      </c>
      <c r="N196" s="226"/>
      <c r="O196" s="226"/>
      <c r="P196" s="226"/>
      <c r="Q196" s="153"/>
      <c r="R196" s="127"/>
      <c r="S196" s="128"/>
      <c r="T196" s="116">
        <f>+M196+H196</f>
        <v>0</v>
      </c>
      <c r="U196" s="462">
        <f t="shared" si="71"/>
        <v>0</v>
      </c>
      <c r="V196" s="463">
        <f t="shared" si="72"/>
        <v>0</v>
      </c>
      <c r="W196" s="464"/>
      <c r="X196" s="493"/>
      <c r="Y196" s="493"/>
      <c r="Z196" s="438"/>
      <c r="AA196" s="438"/>
    </row>
    <row r="197" spans="1:27" ht="18.75" hidden="1">
      <c r="A197" s="482">
        <v>240000</v>
      </c>
      <c r="B197" s="482" t="s">
        <v>1126</v>
      </c>
      <c r="C197" s="876" t="s">
        <v>1028</v>
      </c>
      <c r="D197" s="482" t="str">
        <f t="shared" si="102"/>
        <v>4719100</v>
      </c>
      <c r="E197" s="482" t="str">
        <f>VLOOKUP(A197,Класиф!A$3:C$376,3,FALSE)</f>
        <v>9100</v>
      </c>
      <c r="F197" s="996">
        <f>VLOOKUP($A197,Класиф!$A$3:$E$376,5,FALSE)</f>
        <v>0</v>
      </c>
      <c r="G197" s="876" t="s">
        <v>758</v>
      </c>
      <c r="H197" s="484">
        <f t="shared" si="87"/>
        <v>0</v>
      </c>
      <c r="I197" s="468">
        <f>SUM(I198:I202)</f>
        <v>0</v>
      </c>
      <c r="J197" s="468">
        <f>SUM(J198:J202)</f>
        <v>0</v>
      </c>
      <c r="K197" s="468">
        <f>SUM(K198:K202)</f>
        <v>0</v>
      </c>
      <c r="L197" s="485">
        <f>SUM(L198:L202)</f>
        <v>0</v>
      </c>
      <c r="M197" s="484">
        <f t="shared" si="88"/>
        <v>0</v>
      </c>
      <c r="N197" s="468">
        <f aca="true" t="shared" si="105" ref="N197:T197">SUM(N198:N202)</f>
        <v>0</v>
      </c>
      <c r="O197" s="468">
        <f t="shared" si="105"/>
        <v>0</v>
      </c>
      <c r="P197" s="468">
        <f t="shared" si="105"/>
        <v>0</v>
      </c>
      <c r="Q197" s="485">
        <f t="shared" si="105"/>
        <v>0</v>
      </c>
      <c r="R197" s="484">
        <f t="shared" si="105"/>
        <v>0</v>
      </c>
      <c r="S197" s="485">
        <f t="shared" si="105"/>
        <v>0</v>
      </c>
      <c r="T197" s="601">
        <f t="shared" si="105"/>
        <v>0</v>
      </c>
      <c r="U197" s="462">
        <f t="shared" si="71"/>
        <v>0</v>
      </c>
      <c r="V197" s="463">
        <f t="shared" si="72"/>
        <v>0</v>
      </c>
      <c r="W197" s="464"/>
      <c r="X197" s="438"/>
      <c r="Y197" s="438"/>
      <c r="Z197" s="438"/>
      <c r="AA197" s="438"/>
    </row>
    <row r="198" spans="1:27" s="487" customFormat="1" ht="37.5" hidden="1">
      <c r="A198" s="188">
        <v>240601</v>
      </c>
      <c r="B198" s="188" t="s">
        <v>6</v>
      </c>
      <c r="C198" s="90" t="s">
        <v>1344</v>
      </c>
      <c r="D198" s="188" t="str">
        <f t="shared" si="102"/>
        <v>4719110</v>
      </c>
      <c r="E198" s="188" t="str">
        <f>VLOOKUP(A198,Класиф!A$3:C$376,3,FALSE)</f>
        <v>9110</v>
      </c>
      <c r="F198" s="377" t="str">
        <f>VLOOKUP($A198,Класиф!$A$3:$E$376,5,FALSE)</f>
        <v>0511</v>
      </c>
      <c r="G198" s="90" t="s">
        <v>1630</v>
      </c>
      <c r="H198" s="220">
        <f t="shared" si="87"/>
        <v>0</v>
      </c>
      <c r="I198" s="400"/>
      <c r="J198" s="400"/>
      <c r="K198" s="400"/>
      <c r="L198" s="124"/>
      <c r="M198" s="220">
        <f t="shared" si="88"/>
        <v>0</v>
      </c>
      <c r="N198" s="400"/>
      <c r="O198" s="400"/>
      <c r="P198" s="400"/>
      <c r="Q198" s="124"/>
      <c r="R198" s="609"/>
      <c r="S198" s="610"/>
      <c r="T198" s="115">
        <f>+M198+H198</f>
        <v>0</v>
      </c>
      <c r="U198" s="462">
        <f t="shared" si="71"/>
        <v>0</v>
      </c>
      <c r="V198" s="463">
        <f t="shared" si="72"/>
        <v>0</v>
      </c>
      <c r="W198" s="464"/>
      <c r="X198" s="486"/>
      <c r="Y198" s="433"/>
      <c r="Z198" s="486"/>
      <c r="AA198" s="486"/>
    </row>
    <row r="199" spans="1:27" s="487" customFormat="1" ht="18.75" hidden="1">
      <c r="A199" s="190">
        <v>240602</v>
      </c>
      <c r="B199" s="190" t="s">
        <v>7</v>
      </c>
      <c r="C199" s="187" t="s">
        <v>1031</v>
      </c>
      <c r="D199" s="190" t="str">
        <f t="shared" si="102"/>
        <v>4719120</v>
      </c>
      <c r="E199" s="190" t="str">
        <f>VLOOKUP(A199,Класиф!A$3:C$376,3,FALSE)</f>
        <v>9120</v>
      </c>
      <c r="F199" s="1012" t="str">
        <f>VLOOKUP($A199,Класиф!$A$3:$E$376,5,FALSE)</f>
        <v>0512</v>
      </c>
      <c r="G199" s="187" t="s">
        <v>761</v>
      </c>
      <c r="H199" s="220">
        <f t="shared" si="87"/>
        <v>0</v>
      </c>
      <c r="I199" s="400"/>
      <c r="J199" s="400"/>
      <c r="K199" s="400"/>
      <c r="L199" s="124"/>
      <c r="M199" s="220">
        <f t="shared" si="88"/>
        <v>0</v>
      </c>
      <c r="N199" s="400"/>
      <c r="O199" s="400"/>
      <c r="P199" s="400"/>
      <c r="Q199" s="124"/>
      <c r="R199" s="609"/>
      <c r="S199" s="610"/>
      <c r="T199" s="115">
        <f>+M199+H199</f>
        <v>0</v>
      </c>
      <c r="U199" s="462">
        <f t="shared" si="71"/>
        <v>0</v>
      </c>
      <c r="V199" s="463">
        <f t="shared" si="72"/>
        <v>0</v>
      </c>
      <c r="W199" s="464"/>
      <c r="X199" s="433"/>
      <c r="Y199" s="486"/>
      <c r="Z199" s="486"/>
      <c r="AA199" s="486"/>
    </row>
    <row r="200" spans="1:27" s="487" customFormat="1" ht="45.75" customHeight="1" hidden="1">
      <c r="A200" s="190">
        <v>240603</v>
      </c>
      <c r="B200" s="190" t="s">
        <v>3</v>
      </c>
      <c r="C200" s="187" t="s">
        <v>4</v>
      </c>
      <c r="D200" s="190" t="str">
        <f t="shared" si="102"/>
        <v>4719130</v>
      </c>
      <c r="E200" s="190" t="str">
        <f>VLOOKUP(A200,Класиф!A$3:C$376,3,FALSE)</f>
        <v>9130</v>
      </c>
      <c r="F200" s="1012" t="str">
        <f>VLOOKUP($A200,Класиф!$A$3:$E$376,5,FALSE)</f>
        <v>0513</v>
      </c>
      <c r="G200" s="187" t="s">
        <v>4</v>
      </c>
      <c r="H200" s="220">
        <f t="shared" si="87"/>
        <v>0</v>
      </c>
      <c r="I200" s="400"/>
      <c r="J200" s="400"/>
      <c r="K200" s="400"/>
      <c r="L200" s="124"/>
      <c r="M200" s="220">
        <f t="shared" si="88"/>
        <v>0</v>
      </c>
      <c r="N200" s="400"/>
      <c r="O200" s="400"/>
      <c r="P200" s="400"/>
      <c r="Q200" s="124"/>
      <c r="R200" s="609"/>
      <c r="S200" s="610"/>
      <c r="T200" s="115">
        <f>+M200+H200</f>
        <v>0</v>
      </c>
      <c r="U200" s="462">
        <f t="shared" si="71"/>
        <v>0</v>
      </c>
      <c r="V200" s="463">
        <f t="shared" si="72"/>
        <v>0</v>
      </c>
      <c r="W200" s="464"/>
      <c r="X200" s="433"/>
      <c r="Y200" s="486"/>
      <c r="Z200" s="486"/>
      <c r="AA200" s="486"/>
    </row>
    <row r="201" spans="1:27" s="487" customFormat="1" ht="45.75" customHeight="1" hidden="1">
      <c r="A201" s="190">
        <v>240604</v>
      </c>
      <c r="B201" s="190" t="s">
        <v>477</v>
      </c>
      <c r="C201" s="90" t="s">
        <v>478</v>
      </c>
      <c r="D201" s="190" t="str">
        <f t="shared" si="102"/>
        <v>4719140</v>
      </c>
      <c r="E201" s="190" t="str">
        <f>VLOOKUP(A201,Класиф!A$3:C$376,3,FALSE)</f>
        <v>9140</v>
      </c>
      <c r="F201" s="1012" t="str">
        <f>VLOOKUP($A201,Класиф!$A$3:$E$376,5,FALSE)</f>
        <v>0540</v>
      </c>
      <c r="G201" s="90" t="s">
        <v>478</v>
      </c>
      <c r="H201" s="220">
        <f t="shared" si="87"/>
        <v>0</v>
      </c>
      <c r="I201" s="398"/>
      <c r="J201" s="398"/>
      <c r="K201" s="398"/>
      <c r="L201" s="233"/>
      <c r="M201" s="220">
        <f t="shared" si="88"/>
        <v>0</v>
      </c>
      <c r="N201" s="398"/>
      <c r="O201" s="398"/>
      <c r="P201" s="398"/>
      <c r="Q201" s="233"/>
      <c r="R201" s="607"/>
      <c r="S201" s="608"/>
      <c r="T201" s="116">
        <f>+M201+H201</f>
        <v>0</v>
      </c>
      <c r="U201" s="462">
        <f aca="true" t="shared" si="106" ref="U201:U264">+T201-M201-H201</f>
        <v>0</v>
      </c>
      <c r="V201" s="463">
        <f aca="true" t="shared" si="107" ref="V201:V264">+ABS(N201)+ABS(P201)+ABS(Q201)+ABS(H201)+ABS(K201)+ABS(L201)+ABS(M201)+ABS(O201)+ABS(R201)+ABS(S201)+ABS(J201)+ABS(I201)+ABS(T201)</f>
        <v>0</v>
      </c>
      <c r="W201" s="464"/>
      <c r="X201" s="486"/>
      <c r="Y201" s="486"/>
      <c r="Z201" s="486"/>
      <c r="AA201" s="486"/>
    </row>
    <row r="202" spans="1:27" s="494" customFormat="1" ht="37.5" hidden="1">
      <c r="A202" s="190">
        <v>240605</v>
      </c>
      <c r="B202" s="190" t="s">
        <v>479</v>
      </c>
      <c r="C202" s="90" t="s">
        <v>1083</v>
      </c>
      <c r="D202" s="190" t="str">
        <f t="shared" si="102"/>
        <v>4719150</v>
      </c>
      <c r="E202" s="190" t="str">
        <f>VLOOKUP(A202,Класиф!A$3:C$376,3,FALSE)</f>
        <v>9150</v>
      </c>
      <c r="F202" s="1012" t="str">
        <f>VLOOKUP($A202,Класиф!$A$3:$E$376,5,FALSE)</f>
        <v>0520</v>
      </c>
      <c r="G202" s="90" t="s">
        <v>139</v>
      </c>
      <c r="H202" s="220">
        <f t="shared" si="87"/>
        <v>0</v>
      </c>
      <c r="I202" s="398"/>
      <c r="J202" s="398"/>
      <c r="K202" s="398"/>
      <c r="L202" s="233"/>
      <c r="M202" s="220">
        <f t="shared" si="88"/>
        <v>0</v>
      </c>
      <c r="N202" s="398"/>
      <c r="O202" s="398"/>
      <c r="P202" s="398"/>
      <c r="Q202" s="233"/>
      <c r="R202" s="607"/>
      <c r="S202" s="608"/>
      <c r="T202" s="116">
        <f>+M202+H202</f>
        <v>0</v>
      </c>
      <c r="U202" s="462">
        <f t="shared" si="106"/>
        <v>0</v>
      </c>
      <c r="V202" s="463">
        <f t="shared" si="107"/>
        <v>0</v>
      </c>
      <c r="W202" s="464"/>
      <c r="X202" s="438"/>
      <c r="Y202" s="438"/>
      <c r="Z202" s="493"/>
      <c r="AA202" s="493"/>
    </row>
    <row r="203" spans="1:27" s="494" customFormat="1" ht="22.5" customHeight="1" hidden="1">
      <c r="A203" s="482">
        <v>250000</v>
      </c>
      <c r="B203" s="482" t="s">
        <v>1127</v>
      </c>
      <c r="C203" s="876" t="s">
        <v>1029</v>
      </c>
      <c r="D203" s="482" t="str">
        <f t="shared" si="102"/>
        <v>4718000</v>
      </c>
      <c r="E203" s="482" t="str">
        <f>VLOOKUP(A203,Класиф!A$3:C$376,3,FALSE)</f>
        <v>8000</v>
      </c>
      <c r="F203" s="996">
        <f>VLOOKUP($A203,Класиф!$A$3:$E$376,5,FALSE)</f>
        <v>0</v>
      </c>
      <c r="G203" s="876" t="s">
        <v>344</v>
      </c>
      <c r="H203" s="502">
        <f t="shared" si="87"/>
        <v>0</v>
      </c>
      <c r="I203" s="902">
        <f>+I204</f>
        <v>0</v>
      </c>
      <c r="J203" s="902">
        <f>+J204</f>
        <v>0</v>
      </c>
      <c r="K203" s="902">
        <f>+K204</f>
        <v>0</v>
      </c>
      <c r="L203" s="903">
        <f>+L204</f>
        <v>0</v>
      </c>
      <c r="M203" s="502">
        <f t="shared" si="88"/>
        <v>0</v>
      </c>
      <c r="N203" s="902">
        <f aca="true" t="shared" si="108" ref="N203:T203">+N204</f>
        <v>0</v>
      </c>
      <c r="O203" s="902">
        <f t="shared" si="108"/>
        <v>0</v>
      </c>
      <c r="P203" s="902">
        <f t="shared" si="108"/>
        <v>0</v>
      </c>
      <c r="Q203" s="903">
        <f t="shared" si="108"/>
        <v>0</v>
      </c>
      <c r="R203" s="502">
        <f t="shared" si="108"/>
        <v>0</v>
      </c>
      <c r="S203" s="904">
        <f t="shared" si="108"/>
        <v>0</v>
      </c>
      <c r="T203" s="604">
        <f t="shared" si="108"/>
        <v>0</v>
      </c>
      <c r="U203" s="462">
        <f t="shared" si="106"/>
        <v>0</v>
      </c>
      <c r="V203" s="463">
        <f t="shared" si="107"/>
        <v>0</v>
      </c>
      <c r="W203" s="464"/>
      <c r="X203" s="438"/>
      <c r="Y203" s="438"/>
      <c r="Z203" s="493"/>
      <c r="AA203" s="493"/>
    </row>
    <row r="204" spans="1:27" s="494" customFormat="1" ht="20.25" hidden="1">
      <c r="A204" s="188">
        <v>250404</v>
      </c>
      <c r="B204" s="188" t="s">
        <v>1430</v>
      </c>
      <c r="C204" s="871" t="s">
        <v>1496</v>
      </c>
      <c r="D204" s="188" t="str">
        <f t="shared" si="102"/>
        <v>4718600</v>
      </c>
      <c r="E204" s="188" t="s">
        <v>202</v>
      </c>
      <c r="F204" s="377" t="str">
        <f>VLOOKUP($A204,Класиф!$A$3:$E$376,5,FALSE)</f>
        <v>0133</v>
      </c>
      <c r="G204" s="871" t="s">
        <v>1496</v>
      </c>
      <c r="H204" s="220">
        <f t="shared" si="87"/>
        <v>0</v>
      </c>
      <c r="I204" s="398"/>
      <c r="J204" s="398"/>
      <c r="K204" s="398"/>
      <c r="L204" s="233"/>
      <c r="M204" s="220">
        <f t="shared" si="88"/>
        <v>0</v>
      </c>
      <c r="N204" s="398"/>
      <c r="O204" s="398"/>
      <c r="P204" s="398"/>
      <c r="Q204" s="233"/>
      <c r="R204" s="516"/>
      <c r="S204" s="608"/>
      <c r="T204" s="115">
        <f>+M204+H204</f>
        <v>0</v>
      </c>
      <c r="U204" s="462">
        <f t="shared" si="106"/>
        <v>0</v>
      </c>
      <c r="V204" s="463">
        <f t="shared" si="107"/>
        <v>0</v>
      </c>
      <c r="W204" s="464"/>
      <c r="X204" s="438"/>
      <c r="Y204" s="438"/>
      <c r="Z204" s="493"/>
      <c r="AA204" s="493"/>
    </row>
    <row r="205" spans="1:27" s="487" customFormat="1" ht="60.75" hidden="1">
      <c r="A205" s="178">
        <v>48</v>
      </c>
      <c r="B205" s="178" t="s">
        <v>1081</v>
      </c>
      <c r="C205" s="186" t="s">
        <v>701</v>
      </c>
      <c r="D205" s="178" t="s">
        <v>1081</v>
      </c>
      <c r="E205" s="178"/>
      <c r="F205" s="998"/>
      <c r="G205" s="186" t="s">
        <v>701</v>
      </c>
      <c r="H205" s="228">
        <f t="shared" si="87"/>
        <v>0</v>
      </c>
      <c r="I205" s="227">
        <f>+I206</f>
        <v>0</v>
      </c>
      <c r="J205" s="227">
        <f>+J206</f>
        <v>0</v>
      </c>
      <c r="K205" s="227">
        <f>+K206</f>
        <v>0</v>
      </c>
      <c r="L205" s="203">
        <f>+L206</f>
        <v>0</v>
      </c>
      <c r="M205" s="228">
        <f t="shared" si="88"/>
        <v>0</v>
      </c>
      <c r="N205" s="227">
        <f aca="true" t="shared" si="109" ref="N205:T205">+N206</f>
        <v>0</v>
      </c>
      <c r="O205" s="227">
        <f t="shared" si="109"/>
        <v>0</v>
      </c>
      <c r="P205" s="227">
        <f t="shared" si="109"/>
        <v>0</v>
      </c>
      <c r="Q205" s="203">
        <f t="shared" si="109"/>
        <v>0</v>
      </c>
      <c r="R205" s="228">
        <f t="shared" si="109"/>
        <v>0</v>
      </c>
      <c r="S205" s="203">
        <f t="shared" si="109"/>
        <v>0</v>
      </c>
      <c r="T205" s="232">
        <f t="shared" si="109"/>
        <v>0</v>
      </c>
      <c r="U205" s="462">
        <f t="shared" si="106"/>
        <v>0</v>
      </c>
      <c r="V205" s="463">
        <f t="shared" si="107"/>
        <v>0</v>
      </c>
      <c r="W205" s="464"/>
      <c r="X205" s="486"/>
      <c r="Y205" s="486"/>
      <c r="Z205" s="486"/>
      <c r="AA205" s="486"/>
    </row>
    <row r="206" spans="1:27" ht="18.75" hidden="1">
      <c r="A206" s="515">
        <v>150000</v>
      </c>
      <c r="B206" s="515" t="s">
        <v>1120</v>
      </c>
      <c r="C206" s="511" t="s">
        <v>1023</v>
      </c>
      <c r="D206" s="978" t="str">
        <f>+CONCATENATE(B$205,1,E206)</f>
        <v>4816300</v>
      </c>
      <c r="E206" s="515" t="str">
        <f>VLOOKUP(A206,Класиф!A$3:C$376,3,FALSE)</f>
        <v>6300</v>
      </c>
      <c r="F206" s="1011">
        <f>VLOOKUP($A206,Класиф!$A$3:$E$376,5,FALSE)</f>
        <v>0</v>
      </c>
      <c r="G206" s="511" t="s">
        <v>210</v>
      </c>
      <c r="H206" s="513">
        <f>I206+L206</f>
        <v>0</v>
      </c>
      <c r="I206" s="512">
        <f>+I209+I207</f>
        <v>0</v>
      </c>
      <c r="J206" s="512">
        <f>+J209+J207</f>
        <v>0</v>
      </c>
      <c r="K206" s="512">
        <f>+K209+K207</f>
        <v>0</v>
      </c>
      <c r="L206" s="514">
        <f>+L209+L207</f>
        <v>0</v>
      </c>
      <c r="M206" s="513">
        <f>N206+Q206</f>
        <v>0</v>
      </c>
      <c r="N206" s="512">
        <f aca="true" t="shared" si="110" ref="N206:T206">+N209+N207</f>
        <v>0</v>
      </c>
      <c r="O206" s="512">
        <f t="shared" si="110"/>
        <v>0</v>
      </c>
      <c r="P206" s="512">
        <f t="shared" si="110"/>
        <v>0</v>
      </c>
      <c r="Q206" s="514">
        <f t="shared" si="110"/>
        <v>0</v>
      </c>
      <c r="R206" s="513">
        <f t="shared" si="110"/>
        <v>0</v>
      </c>
      <c r="S206" s="514">
        <f t="shared" si="110"/>
        <v>0</v>
      </c>
      <c r="T206" s="606">
        <f t="shared" si="110"/>
        <v>0</v>
      </c>
      <c r="U206" s="462">
        <f t="shared" si="106"/>
        <v>0</v>
      </c>
      <c r="V206" s="463">
        <f t="shared" si="107"/>
        <v>0</v>
      </c>
      <c r="W206" s="464"/>
      <c r="X206" s="438"/>
      <c r="Y206" s="438"/>
      <c r="Z206" s="438"/>
      <c r="AA206" s="438"/>
    </row>
    <row r="207" spans="1:27" ht="37.5" hidden="1">
      <c r="A207" s="899">
        <v>150202</v>
      </c>
      <c r="B207" s="899" t="s">
        <v>1087</v>
      </c>
      <c r="C207" s="925" t="s">
        <v>1514</v>
      </c>
      <c r="D207" s="899" t="str">
        <f>+CONCATENATE(B$205,1,E207)</f>
        <v>4816430</v>
      </c>
      <c r="E207" s="899" t="str">
        <f>VLOOKUP(A207,Класиф!A$3:C$376,3,FALSE)</f>
        <v>6430</v>
      </c>
      <c r="F207" s="1008" t="str">
        <f>VLOOKUP($A207,Класиф!$A$3:$E$376,5,FALSE)</f>
        <v>0443</v>
      </c>
      <c r="G207" s="925" t="s">
        <v>1514</v>
      </c>
      <c r="H207" s="220">
        <f t="shared" si="87"/>
        <v>0</v>
      </c>
      <c r="I207" s="756"/>
      <c r="J207" s="756"/>
      <c r="K207" s="756"/>
      <c r="L207" s="757"/>
      <c r="M207" s="521">
        <f>N207+Q207</f>
        <v>0</v>
      </c>
      <c r="N207" s="520"/>
      <c r="O207" s="520"/>
      <c r="P207" s="520"/>
      <c r="Q207" s="522"/>
      <c r="R207" s="125"/>
      <c r="S207" s="126"/>
      <c r="T207" s="115">
        <f>+M207+H207</f>
        <v>0</v>
      </c>
      <c r="U207" s="462">
        <f t="shared" si="106"/>
        <v>0</v>
      </c>
      <c r="V207" s="463">
        <f t="shared" si="107"/>
        <v>0</v>
      </c>
      <c r="W207" s="464"/>
      <c r="X207" s="438"/>
      <c r="Y207" s="438"/>
      <c r="Z207" s="438"/>
      <c r="AA207" s="438"/>
    </row>
    <row r="208" spans="1:27" ht="18.75" hidden="1">
      <c r="A208" s="899"/>
      <c r="B208" s="899"/>
      <c r="C208" s="925"/>
      <c r="D208" s="899" t="str">
        <f>+CONCATENATE(B$205,1,E208)</f>
        <v>4816420</v>
      </c>
      <c r="E208" s="899" t="s">
        <v>246</v>
      </c>
      <c r="F208" s="1008"/>
      <c r="G208" s="925" t="s">
        <v>247</v>
      </c>
      <c r="H208" s="220">
        <f t="shared" si="87"/>
        <v>0</v>
      </c>
      <c r="I208" s="756">
        <f>+I209</f>
        <v>0</v>
      </c>
      <c r="J208" s="756">
        <f aca="true" t="shared" si="111" ref="J208:T208">+J209</f>
        <v>0</v>
      </c>
      <c r="K208" s="756">
        <f t="shared" si="111"/>
        <v>0</v>
      </c>
      <c r="L208" s="757">
        <f t="shared" si="111"/>
        <v>0</v>
      </c>
      <c r="M208" s="521">
        <f t="shared" si="111"/>
        <v>0</v>
      </c>
      <c r="N208" s="520">
        <f t="shared" si="111"/>
        <v>0</v>
      </c>
      <c r="O208" s="520">
        <f t="shared" si="111"/>
        <v>0</v>
      </c>
      <c r="P208" s="520">
        <f t="shared" si="111"/>
        <v>0</v>
      </c>
      <c r="Q208" s="522">
        <f t="shared" si="111"/>
        <v>0</v>
      </c>
      <c r="R208" s="125">
        <f t="shared" si="111"/>
        <v>0</v>
      </c>
      <c r="S208" s="126">
        <f t="shared" si="111"/>
        <v>0</v>
      </c>
      <c r="T208" s="115">
        <f t="shared" si="111"/>
        <v>0</v>
      </c>
      <c r="U208" s="462">
        <f t="shared" si="106"/>
        <v>0</v>
      </c>
      <c r="V208" s="463">
        <f t="shared" si="107"/>
        <v>0</v>
      </c>
      <c r="W208" s="464"/>
      <c r="X208" s="438"/>
      <c r="Y208" s="438"/>
      <c r="Z208" s="438"/>
      <c r="AA208" s="438"/>
    </row>
    <row r="209" spans="1:27" s="487" customFormat="1" ht="39" customHeight="1" hidden="1">
      <c r="A209" s="147">
        <v>150203</v>
      </c>
      <c r="B209" s="147" t="s">
        <v>1088</v>
      </c>
      <c r="C209" s="187" t="s">
        <v>519</v>
      </c>
      <c r="D209" s="147" t="str">
        <f>+CONCATENATE(B$205,1,E209)</f>
        <v>4816422</v>
      </c>
      <c r="E209" s="147" t="str">
        <f>VLOOKUP(A209,Класиф!A$3:C$376,3,FALSE)</f>
        <v>6422</v>
      </c>
      <c r="F209" s="380" t="str">
        <f>VLOOKUP($A209,Класиф!$A$3:$E$376,5,FALSE)</f>
        <v>0829</v>
      </c>
      <c r="G209" s="187" t="s">
        <v>1432</v>
      </c>
      <c r="H209" s="220">
        <f t="shared" si="87"/>
        <v>0</v>
      </c>
      <c r="I209" s="756"/>
      <c r="J209" s="756"/>
      <c r="K209" s="756"/>
      <c r="L209" s="757"/>
      <c r="M209" s="521">
        <f t="shared" si="88"/>
        <v>0</v>
      </c>
      <c r="N209" s="520"/>
      <c r="O209" s="520"/>
      <c r="P209" s="520"/>
      <c r="Q209" s="522"/>
      <c r="R209" s="125"/>
      <c r="S209" s="126"/>
      <c r="T209" s="115">
        <f>+M209+H209</f>
        <v>0</v>
      </c>
      <c r="U209" s="462">
        <f t="shared" si="106"/>
        <v>0</v>
      </c>
      <c r="V209" s="463">
        <f t="shared" si="107"/>
        <v>0</v>
      </c>
      <c r="W209" s="464"/>
      <c r="X209" s="486"/>
      <c r="Y209" s="486"/>
      <c r="Z209" s="486"/>
      <c r="AA209" s="486"/>
    </row>
    <row r="210" spans="1:27" s="487" customFormat="1" ht="60.75" hidden="1">
      <c r="A210" s="178">
        <v>53</v>
      </c>
      <c r="B210" s="178" t="s">
        <v>1079</v>
      </c>
      <c r="C210" s="186" t="s">
        <v>1094</v>
      </c>
      <c r="D210" s="178" t="s">
        <v>1079</v>
      </c>
      <c r="E210" s="178"/>
      <c r="F210" s="998"/>
      <c r="G210" s="186" t="s">
        <v>1094</v>
      </c>
      <c r="H210" s="228">
        <f>I210+L210</f>
        <v>0</v>
      </c>
      <c r="I210" s="227">
        <f>+I214+I211</f>
        <v>0</v>
      </c>
      <c r="J210" s="227">
        <f>+J214+J211</f>
        <v>0</v>
      </c>
      <c r="K210" s="227">
        <f>+K214+K211</f>
        <v>0</v>
      </c>
      <c r="L210" s="203">
        <f>+L214+L211</f>
        <v>0</v>
      </c>
      <c r="M210" s="228">
        <f t="shared" si="88"/>
        <v>0</v>
      </c>
      <c r="N210" s="227">
        <f aca="true" t="shared" si="112" ref="N210:T210">+N214+N211</f>
        <v>0</v>
      </c>
      <c r="O210" s="227">
        <f t="shared" si="112"/>
        <v>0</v>
      </c>
      <c r="P210" s="227">
        <f t="shared" si="112"/>
        <v>0</v>
      </c>
      <c r="Q210" s="203">
        <f t="shared" si="112"/>
        <v>0</v>
      </c>
      <c r="R210" s="523">
        <f t="shared" si="112"/>
        <v>0</v>
      </c>
      <c r="S210" s="524">
        <f t="shared" si="112"/>
        <v>0</v>
      </c>
      <c r="T210" s="232">
        <f t="shared" si="112"/>
        <v>0</v>
      </c>
      <c r="U210" s="462">
        <f t="shared" si="106"/>
        <v>0</v>
      </c>
      <c r="V210" s="463">
        <f t="shared" si="107"/>
        <v>0</v>
      </c>
      <c r="W210" s="464"/>
      <c r="X210" s="438"/>
      <c r="Y210" s="493"/>
      <c r="Z210" s="486"/>
      <c r="AA210" s="486"/>
    </row>
    <row r="211" spans="1:27" ht="37.5" hidden="1">
      <c r="A211" s="515">
        <v>160000</v>
      </c>
      <c r="B211" s="515" t="s">
        <v>1121</v>
      </c>
      <c r="C211" s="883" t="s">
        <v>1408</v>
      </c>
      <c r="D211" s="978" t="str">
        <f aca="true" t="shared" si="113" ref="D211:D216">+CONCATENATE(B$210,1,E211)</f>
        <v>5317300</v>
      </c>
      <c r="E211" s="147" t="str">
        <f>VLOOKUP(A211,Класиф!A$3:C$376,3,FALSE)</f>
        <v>7300</v>
      </c>
      <c r="F211" s="1011">
        <f>VLOOKUP($A211,Класиф!$A$3:$E$376,5,FALSE)</f>
        <v>0</v>
      </c>
      <c r="G211" s="883" t="s">
        <v>289</v>
      </c>
      <c r="H211" s="513">
        <f>I211+L211</f>
        <v>0</v>
      </c>
      <c r="I211" s="512">
        <f>+I213+I212</f>
        <v>0</v>
      </c>
      <c r="J211" s="512">
        <f>+J213+J212</f>
        <v>0</v>
      </c>
      <c r="K211" s="512">
        <f>+K213+K212</f>
        <v>0</v>
      </c>
      <c r="L211" s="514">
        <f>+L213+L212</f>
        <v>0</v>
      </c>
      <c r="M211" s="513">
        <f t="shared" si="88"/>
        <v>0</v>
      </c>
      <c r="N211" s="512">
        <f aca="true" t="shared" si="114" ref="N211:T211">+N213+N212</f>
        <v>0</v>
      </c>
      <c r="O211" s="512">
        <f t="shared" si="114"/>
        <v>0</v>
      </c>
      <c r="P211" s="512">
        <f t="shared" si="114"/>
        <v>0</v>
      </c>
      <c r="Q211" s="514">
        <f t="shared" si="114"/>
        <v>0</v>
      </c>
      <c r="R211" s="513">
        <f t="shared" si="114"/>
        <v>0</v>
      </c>
      <c r="S211" s="514">
        <f t="shared" si="114"/>
        <v>0</v>
      </c>
      <c r="T211" s="606">
        <f t="shared" si="114"/>
        <v>0</v>
      </c>
      <c r="U211" s="462">
        <f t="shared" si="106"/>
        <v>0</v>
      </c>
      <c r="V211" s="463">
        <f t="shared" si="107"/>
        <v>0</v>
      </c>
      <c r="W211" s="464"/>
      <c r="X211" s="438"/>
      <c r="Y211" s="438"/>
      <c r="Z211" s="438"/>
      <c r="AA211" s="438"/>
    </row>
    <row r="212" spans="1:27" ht="45" customHeight="1" hidden="1">
      <c r="A212" s="899">
        <v>160903</v>
      </c>
      <c r="B212" s="899">
        <v>160903</v>
      </c>
      <c r="C212" s="886" t="s">
        <v>1511</v>
      </c>
      <c r="D212" s="899" t="str">
        <f t="shared" si="113"/>
        <v>5317330</v>
      </c>
      <c r="E212" s="899" t="str">
        <f>VLOOKUP(A212,Класиф!A$3:C$376,3,FALSE)</f>
        <v>7330</v>
      </c>
      <c r="F212" s="1012" t="str">
        <f>VLOOKUP($A212,Класиф!$A$3:$E$376,5,FALSE)</f>
        <v>0421</v>
      </c>
      <c r="G212" s="886" t="s">
        <v>1511</v>
      </c>
      <c r="H212" s="220">
        <f t="shared" si="87"/>
        <v>0</v>
      </c>
      <c r="I212" s="88"/>
      <c r="J212" s="88"/>
      <c r="K212" s="88"/>
      <c r="L212" s="195"/>
      <c r="M212" s="132"/>
      <c r="N212" s="88"/>
      <c r="O212" s="88"/>
      <c r="P212" s="88"/>
      <c r="Q212" s="195"/>
      <c r="R212" s="127"/>
      <c r="S212" s="128"/>
      <c r="T212" s="116">
        <f>+M212+H212</f>
        <v>0</v>
      </c>
      <c r="U212" s="462">
        <f t="shared" si="106"/>
        <v>0</v>
      </c>
      <c r="V212" s="463">
        <f t="shared" si="107"/>
        <v>0</v>
      </c>
      <c r="W212" s="464"/>
      <c r="X212" s="438"/>
      <c r="Y212" s="438"/>
      <c r="Z212" s="438"/>
      <c r="AA212" s="438"/>
    </row>
    <row r="213" spans="1:27" s="487" customFormat="1" ht="57" customHeight="1" hidden="1">
      <c r="A213" s="190">
        <v>160904</v>
      </c>
      <c r="B213" s="190" t="s">
        <v>1638</v>
      </c>
      <c r="C213" s="884" t="s">
        <v>1637</v>
      </c>
      <c r="D213" s="190" t="str">
        <f t="shared" si="113"/>
        <v>5317340</v>
      </c>
      <c r="E213" s="190" t="str">
        <f>VLOOKUP(A213,Класиф!A$3:C$376,3,FALSE)</f>
        <v>7340</v>
      </c>
      <c r="F213" s="1012" t="str">
        <f>VLOOKUP($A213,Класиф!$A$3:$E$376,5,FALSE)</f>
        <v>0421</v>
      </c>
      <c r="G213" s="884" t="s">
        <v>299</v>
      </c>
      <c r="H213" s="220">
        <f t="shared" si="87"/>
        <v>0</v>
      </c>
      <c r="I213" s="88"/>
      <c r="J213" s="88"/>
      <c r="K213" s="88"/>
      <c r="L213" s="195"/>
      <c r="M213" s="132"/>
      <c r="N213" s="88"/>
      <c r="O213" s="88"/>
      <c r="P213" s="88"/>
      <c r="Q213" s="195"/>
      <c r="R213" s="127"/>
      <c r="S213" s="128"/>
      <c r="T213" s="116">
        <f>+M213+H213</f>
        <v>0</v>
      </c>
      <c r="U213" s="462">
        <f t="shared" si="106"/>
        <v>0</v>
      </c>
      <c r="V213" s="463">
        <f t="shared" si="107"/>
        <v>0</v>
      </c>
      <c r="W213" s="464"/>
      <c r="X213" s="493"/>
      <c r="Y213" s="486"/>
      <c r="Z213" s="486"/>
      <c r="AA213" s="486"/>
    </row>
    <row r="214" spans="1:27" ht="35.25" customHeight="1" hidden="1">
      <c r="A214" s="515">
        <v>200000</v>
      </c>
      <c r="B214" s="515" t="s">
        <v>1124</v>
      </c>
      <c r="C214" s="883" t="s">
        <v>1026</v>
      </c>
      <c r="D214" s="515" t="str">
        <f t="shared" si="113"/>
        <v>5317600</v>
      </c>
      <c r="E214" s="515" t="str">
        <f>VLOOKUP(A214,Класиф!A$3:C$376,3,FALSE)</f>
        <v>7600</v>
      </c>
      <c r="F214" s="1011">
        <f>VLOOKUP($A214,Класиф!$A$3:$E$376,5,FALSE)</f>
        <v>0</v>
      </c>
      <c r="G214" s="883" t="s">
        <v>320</v>
      </c>
      <c r="H214" s="513">
        <f>H216</f>
        <v>0</v>
      </c>
      <c r="I214" s="512">
        <f>+I215</f>
        <v>0</v>
      </c>
      <c r="J214" s="512">
        <f aca="true" t="shared" si="115" ref="J214:T214">+J215</f>
        <v>0</v>
      </c>
      <c r="K214" s="512">
        <f t="shared" si="115"/>
        <v>0</v>
      </c>
      <c r="L214" s="514">
        <f t="shared" si="115"/>
        <v>0</v>
      </c>
      <c r="M214" s="513">
        <f t="shared" si="115"/>
        <v>0</v>
      </c>
      <c r="N214" s="512">
        <f t="shared" si="115"/>
        <v>0</v>
      </c>
      <c r="O214" s="512">
        <f t="shared" si="115"/>
        <v>0</v>
      </c>
      <c r="P214" s="512">
        <f t="shared" si="115"/>
        <v>0</v>
      </c>
      <c r="Q214" s="514">
        <f t="shared" si="115"/>
        <v>0</v>
      </c>
      <c r="R214" s="513">
        <f t="shared" si="115"/>
        <v>0</v>
      </c>
      <c r="S214" s="514">
        <f t="shared" si="115"/>
        <v>0</v>
      </c>
      <c r="T214" s="605">
        <f t="shared" si="115"/>
        <v>0</v>
      </c>
      <c r="U214" s="462">
        <f t="shared" si="106"/>
        <v>0</v>
      </c>
      <c r="V214" s="463">
        <f t="shared" si="107"/>
        <v>0</v>
      </c>
      <c r="W214" s="464"/>
      <c r="X214" s="438"/>
      <c r="Y214" s="438"/>
      <c r="Z214" s="438"/>
      <c r="AA214" s="438"/>
    </row>
    <row r="215" spans="1:27" ht="35.25" customHeight="1" hidden="1">
      <c r="A215" s="515"/>
      <c r="B215" s="515"/>
      <c r="C215" s="883"/>
      <c r="D215" s="188" t="str">
        <f t="shared" si="113"/>
        <v>5317610</v>
      </c>
      <c r="E215" s="899" t="s">
        <v>322</v>
      </c>
      <c r="F215" s="1011"/>
      <c r="G215" s="883" t="s">
        <v>1630</v>
      </c>
      <c r="H215" s="220">
        <f aca="true" t="shared" si="116" ref="H215:R215">+H216</f>
        <v>0</v>
      </c>
      <c r="I215" s="810">
        <f t="shared" si="116"/>
        <v>0</v>
      </c>
      <c r="J215" s="810">
        <f t="shared" si="116"/>
        <v>0</v>
      </c>
      <c r="K215" s="810">
        <f t="shared" si="116"/>
        <v>0</v>
      </c>
      <c r="L215" s="811">
        <f t="shared" si="116"/>
        <v>0</v>
      </c>
      <c r="M215" s="809">
        <f t="shared" si="116"/>
        <v>0</v>
      </c>
      <c r="N215" s="810">
        <f t="shared" si="116"/>
        <v>0</v>
      </c>
      <c r="O215" s="810">
        <f t="shared" si="116"/>
        <v>0</v>
      </c>
      <c r="P215" s="810">
        <f t="shared" si="116"/>
        <v>0</v>
      </c>
      <c r="Q215" s="811">
        <f t="shared" si="116"/>
        <v>0</v>
      </c>
      <c r="R215" s="809">
        <f t="shared" si="116"/>
        <v>0</v>
      </c>
      <c r="S215" s="514">
        <f>+S216</f>
        <v>0</v>
      </c>
      <c r="T215" s="116">
        <f>+M215+H215</f>
        <v>0</v>
      </c>
      <c r="U215" s="462">
        <f t="shared" si="106"/>
        <v>0</v>
      </c>
      <c r="V215" s="463">
        <f t="shared" si="107"/>
        <v>0</v>
      </c>
      <c r="W215" s="464"/>
      <c r="X215" s="438"/>
      <c r="Y215" s="438"/>
      <c r="Z215" s="438"/>
      <c r="AA215" s="438"/>
    </row>
    <row r="216" spans="1:27" s="487" customFormat="1" ht="21" customHeight="1" hidden="1">
      <c r="A216" s="188">
        <v>200200</v>
      </c>
      <c r="B216" s="188" t="s">
        <v>1112</v>
      </c>
      <c r="C216" s="871" t="s">
        <v>1090</v>
      </c>
      <c r="D216" s="188" t="str">
        <f t="shared" si="113"/>
        <v>5317612</v>
      </c>
      <c r="E216" s="188" t="str">
        <f>VLOOKUP(A216,Класиф!A$3:C$376,3,FALSE)</f>
        <v>7612</v>
      </c>
      <c r="F216" s="377" t="str">
        <f>VLOOKUP($A216,Класиф!$A$3:$E$376,5,FALSE)</f>
        <v>0511</v>
      </c>
      <c r="G216" s="871" t="s">
        <v>1090</v>
      </c>
      <c r="H216" s="220">
        <f t="shared" si="87"/>
        <v>0</v>
      </c>
      <c r="I216" s="88"/>
      <c r="J216" s="88"/>
      <c r="K216" s="88"/>
      <c r="L216" s="195"/>
      <c r="M216" s="132">
        <f>+N216+Q216</f>
        <v>0</v>
      </c>
      <c r="N216" s="88"/>
      <c r="O216" s="88"/>
      <c r="P216" s="88"/>
      <c r="Q216" s="195"/>
      <c r="R216" s="127"/>
      <c r="S216" s="128"/>
      <c r="T216" s="309">
        <f>+M216+H216</f>
        <v>0</v>
      </c>
      <c r="U216" s="462">
        <f t="shared" si="106"/>
        <v>0</v>
      </c>
      <c r="V216" s="463">
        <f t="shared" si="107"/>
        <v>0</v>
      </c>
      <c r="W216" s="464"/>
      <c r="X216" s="493"/>
      <c r="Y216" s="486"/>
      <c r="Z216" s="486"/>
      <c r="AA216" s="486"/>
    </row>
    <row r="217" spans="1:27" s="487" customFormat="1" ht="69" customHeight="1" hidden="1">
      <c r="A217" s="178">
        <v>60</v>
      </c>
      <c r="B217" s="178" t="s">
        <v>1473</v>
      </c>
      <c r="C217" s="186" t="s">
        <v>560</v>
      </c>
      <c r="D217" s="178" t="s">
        <v>1473</v>
      </c>
      <c r="E217" s="178"/>
      <c r="F217" s="998"/>
      <c r="G217" s="186" t="s">
        <v>560</v>
      </c>
      <c r="H217" s="228">
        <f t="shared" si="87"/>
        <v>0</v>
      </c>
      <c r="I217" s="227">
        <f>+I226+I218+I220</f>
        <v>0</v>
      </c>
      <c r="J217" s="227">
        <f>+J226+J218+J220</f>
        <v>0</v>
      </c>
      <c r="K217" s="227">
        <f>+K226+K218+K220</f>
        <v>0</v>
      </c>
      <c r="L217" s="203">
        <f>+L226+L218+L220</f>
        <v>0</v>
      </c>
      <c r="M217" s="228">
        <f t="shared" si="88"/>
        <v>0</v>
      </c>
      <c r="N217" s="227">
        <f aca="true" t="shared" si="117" ref="N217:T217">+N226+N218+N220</f>
        <v>0</v>
      </c>
      <c r="O217" s="227">
        <f t="shared" si="117"/>
        <v>0</v>
      </c>
      <c r="P217" s="227">
        <f t="shared" si="117"/>
        <v>0</v>
      </c>
      <c r="Q217" s="203">
        <f t="shared" si="117"/>
        <v>0</v>
      </c>
      <c r="R217" s="228">
        <f t="shared" si="117"/>
        <v>0</v>
      </c>
      <c r="S217" s="203">
        <f t="shared" si="117"/>
        <v>0</v>
      </c>
      <c r="T217" s="312">
        <f t="shared" si="117"/>
        <v>0</v>
      </c>
      <c r="U217" s="462">
        <f t="shared" si="106"/>
        <v>0</v>
      </c>
      <c r="V217" s="463">
        <f t="shared" si="107"/>
        <v>0</v>
      </c>
      <c r="W217" s="464"/>
      <c r="X217" s="438"/>
      <c r="Y217" s="493"/>
      <c r="Z217" s="486"/>
      <c r="AA217" s="486"/>
    </row>
    <row r="218" spans="1:27" s="487" customFormat="1" ht="41.25" customHeight="1" hidden="1">
      <c r="A218" s="698">
        <v>200000</v>
      </c>
      <c r="B218" s="698" t="s">
        <v>1124</v>
      </c>
      <c r="C218" s="883" t="s">
        <v>1026</v>
      </c>
      <c r="D218" s="979" t="str">
        <f>+CONCATENATE(B$217,1,E218)</f>
        <v>6017600</v>
      </c>
      <c r="E218" s="698" t="str">
        <f>VLOOKUP(A218,Класиф!A$3:C$376,3,FALSE)</f>
        <v>7600</v>
      </c>
      <c r="F218" s="1013">
        <f>VLOOKUP($A218,Класиф!$A$3:$E$376,5,FALSE)</f>
        <v>0</v>
      </c>
      <c r="G218" s="883" t="s">
        <v>320</v>
      </c>
      <c r="H218" s="702">
        <f t="shared" si="87"/>
        <v>0</v>
      </c>
      <c r="I218" s="518">
        <f>SUM(I219)</f>
        <v>0</v>
      </c>
      <c r="J218" s="518">
        <f>SUM(J219)</f>
        <v>0</v>
      </c>
      <c r="K218" s="518">
        <f>SUM(K219)</f>
        <v>0</v>
      </c>
      <c r="L218" s="519">
        <f>SUM(L219)</f>
        <v>0</v>
      </c>
      <c r="M218" s="513">
        <f t="shared" si="88"/>
        <v>0</v>
      </c>
      <c r="N218" s="512">
        <f aca="true" t="shared" si="118" ref="N218:S218">SUM(N219)</f>
        <v>0</v>
      </c>
      <c r="O218" s="512">
        <f t="shared" si="118"/>
        <v>0</v>
      </c>
      <c r="P218" s="512">
        <f t="shared" si="118"/>
        <v>0</v>
      </c>
      <c r="Q218" s="514">
        <f t="shared" si="118"/>
        <v>0</v>
      </c>
      <c r="R218" s="702">
        <f t="shared" si="118"/>
        <v>0</v>
      </c>
      <c r="S218" s="905">
        <f t="shared" si="118"/>
        <v>0</v>
      </c>
      <c r="T218" s="908">
        <f>SUM(H218+M218)</f>
        <v>0</v>
      </c>
      <c r="U218" s="462">
        <f t="shared" si="106"/>
        <v>0</v>
      </c>
      <c r="V218" s="463">
        <f t="shared" si="107"/>
        <v>0</v>
      </c>
      <c r="W218" s="464"/>
      <c r="X218" s="438"/>
      <c r="Y218" s="493"/>
      <c r="Z218" s="486"/>
      <c r="AA218" s="486"/>
    </row>
    <row r="219" spans="1:27" s="487" customFormat="1" ht="37.5" hidden="1">
      <c r="A219" s="699">
        <v>200600</v>
      </c>
      <c r="B219" s="699" t="s">
        <v>137</v>
      </c>
      <c r="C219" s="885" t="s">
        <v>139</v>
      </c>
      <c r="D219" s="699" t="str">
        <f aca="true" t="shared" si="119" ref="D219:D227">+CONCATENATE(B$217,1,E219)</f>
        <v>6017630</v>
      </c>
      <c r="E219" s="699" t="str">
        <f>VLOOKUP(A219,Класиф!A$3:C$376,3,FALSE)</f>
        <v>7630</v>
      </c>
      <c r="F219" s="1013" t="str">
        <f>VLOOKUP($A219,Класиф!$A$3:$E$376,5,FALSE)</f>
        <v>0520</v>
      </c>
      <c r="G219" s="885" t="s">
        <v>139</v>
      </c>
      <c r="H219" s="700">
        <f>+I219</f>
        <v>0</v>
      </c>
      <c r="I219" s="88"/>
      <c r="J219" s="88"/>
      <c r="K219" s="88"/>
      <c r="L219" s="195"/>
      <c r="M219" s="132"/>
      <c r="N219" s="133"/>
      <c r="O219" s="88"/>
      <c r="P219" s="88"/>
      <c r="Q219" s="195"/>
      <c r="R219" s="906"/>
      <c r="S219" s="701"/>
      <c r="T219" s="909">
        <f>SUM(H219+M218)</f>
        <v>0</v>
      </c>
      <c r="U219" s="462">
        <f t="shared" si="106"/>
        <v>0</v>
      </c>
      <c r="V219" s="463">
        <f t="shared" si="107"/>
        <v>0</v>
      </c>
      <c r="W219" s="464"/>
      <c r="X219" s="438"/>
      <c r="Y219" s="493"/>
      <c r="Z219" s="486"/>
      <c r="AA219" s="486"/>
    </row>
    <row r="220" spans="1:27" s="487" customFormat="1" ht="20.25" customHeight="1" hidden="1">
      <c r="A220" s="698">
        <v>240000</v>
      </c>
      <c r="B220" s="698" t="s">
        <v>1126</v>
      </c>
      <c r="C220" s="883" t="s">
        <v>1028</v>
      </c>
      <c r="D220" s="698" t="str">
        <f t="shared" si="119"/>
        <v>6019100</v>
      </c>
      <c r="E220" s="698" t="str">
        <f>VLOOKUP(A220,Класиф!A$3:C$376,3,FALSE)</f>
        <v>9100</v>
      </c>
      <c r="F220" s="1013">
        <f>VLOOKUP($A220,Класиф!$A$3:$E$376,5,FALSE)</f>
        <v>0</v>
      </c>
      <c r="G220" s="883" t="s">
        <v>758</v>
      </c>
      <c r="H220" s="702">
        <f t="shared" si="87"/>
        <v>0</v>
      </c>
      <c r="I220" s="518">
        <f>SUM(I221:I225)</f>
        <v>0</v>
      </c>
      <c r="J220" s="518">
        <f>SUM(J221:J225)</f>
        <v>0</v>
      </c>
      <c r="K220" s="518">
        <f>SUM(K221:K225)</f>
        <v>0</v>
      </c>
      <c r="L220" s="519">
        <f>SUM(L221:L225)</f>
        <v>0</v>
      </c>
      <c r="M220" s="513">
        <f t="shared" si="88"/>
        <v>0</v>
      </c>
      <c r="N220" s="512">
        <f aca="true" t="shared" si="120" ref="N220:T220">SUM(N221:N225)</f>
        <v>0</v>
      </c>
      <c r="O220" s="512">
        <f t="shared" si="120"/>
        <v>0</v>
      </c>
      <c r="P220" s="512">
        <f t="shared" si="120"/>
        <v>0</v>
      </c>
      <c r="Q220" s="514">
        <f t="shared" si="120"/>
        <v>0</v>
      </c>
      <c r="R220" s="702">
        <f t="shared" si="120"/>
        <v>0</v>
      </c>
      <c r="S220" s="905">
        <f t="shared" si="120"/>
        <v>0</v>
      </c>
      <c r="T220" s="908">
        <f t="shared" si="120"/>
        <v>0</v>
      </c>
      <c r="U220" s="462">
        <f t="shared" si="106"/>
        <v>0</v>
      </c>
      <c r="V220" s="463">
        <f t="shared" si="107"/>
        <v>0</v>
      </c>
      <c r="W220" s="464"/>
      <c r="X220" s="438"/>
      <c r="Y220" s="493"/>
      <c r="Z220" s="486"/>
      <c r="AA220" s="486"/>
    </row>
    <row r="221" spans="1:27" s="487" customFormat="1" ht="33.75" customHeight="1" hidden="1">
      <c r="A221" s="699">
        <v>240601</v>
      </c>
      <c r="B221" s="699" t="s">
        <v>6</v>
      </c>
      <c r="C221" s="886" t="s">
        <v>1630</v>
      </c>
      <c r="D221" s="699" t="str">
        <f t="shared" si="119"/>
        <v>6019110</v>
      </c>
      <c r="E221" s="699" t="str">
        <f>VLOOKUP(A221,Класиф!A$3:C$376,3,FALSE)</f>
        <v>9110</v>
      </c>
      <c r="F221" s="1013" t="str">
        <f>VLOOKUP($A221,Класиф!$A$3:$E$376,5,FALSE)</f>
        <v>0511</v>
      </c>
      <c r="G221" s="886" t="s">
        <v>1630</v>
      </c>
      <c r="H221" s="702">
        <f t="shared" si="87"/>
        <v>0</v>
      </c>
      <c r="I221" s="518"/>
      <c r="J221" s="518"/>
      <c r="K221" s="518"/>
      <c r="L221" s="519"/>
      <c r="M221" s="809">
        <f>N221+Q221</f>
        <v>0</v>
      </c>
      <c r="N221" s="810"/>
      <c r="O221" s="810"/>
      <c r="P221" s="810"/>
      <c r="Q221" s="811"/>
      <c r="R221" s="702"/>
      <c r="S221" s="808"/>
      <c r="T221" s="909">
        <f>SUM(H221+M221)</f>
        <v>0</v>
      </c>
      <c r="U221" s="462">
        <f t="shared" si="106"/>
        <v>0</v>
      </c>
      <c r="V221" s="463">
        <f t="shared" si="107"/>
        <v>0</v>
      </c>
      <c r="W221" s="464"/>
      <c r="X221" s="438"/>
      <c r="Y221" s="493"/>
      <c r="Z221" s="486"/>
      <c r="AA221" s="486"/>
    </row>
    <row r="222" spans="1:27" s="487" customFormat="1" ht="20.25" hidden="1">
      <c r="A222" s="699">
        <v>240602</v>
      </c>
      <c r="B222" s="699" t="s">
        <v>7</v>
      </c>
      <c r="C222" s="886" t="s">
        <v>1031</v>
      </c>
      <c r="D222" s="699" t="str">
        <f t="shared" si="119"/>
        <v>6019120</v>
      </c>
      <c r="E222" s="699" t="str">
        <f>VLOOKUP(A222,Класиф!A$3:C$376,3,FALSE)</f>
        <v>9120</v>
      </c>
      <c r="F222" s="1013" t="str">
        <f>VLOOKUP($A222,Класиф!$A$3:$E$376,5,FALSE)</f>
        <v>0512</v>
      </c>
      <c r="G222" s="886" t="s">
        <v>761</v>
      </c>
      <c r="H222" s="702">
        <f t="shared" si="87"/>
        <v>0</v>
      </c>
      <c r="I222" s="518"/>
      <c r="J222" s="518"/>
      <c r="K222" s="518"/>
      <c r="L222" s="519"/>
      <c r="M222" s="809">
        <f>N222+Q222</f>
        <v>0</v>
      </c>
      <c r="N222" s="810"/>
      <c r="O222" s="810"/>
      <c r="P222" s="810"/>
      <c r="Q222" s="811"/>
      <c r="R222" s="702"/>
      <c r="S222" s="808"/>
      <c r="T222" s="909">
        <f>SUM(H222+M222)</f>
        <v>0</v>
      </c>
      <c r="U222" s="462">
        <f t="shared" si="106"/>
        <v>0</v>
      </c>
      <c r="V222" s="463">
        <f t="shared" si="107"/>
        <v>0</v>
      </c>
      <c r="W222" s="464"/>
      <c r="X222" s="438"/>
      <c r="Y222" s="493"/>
      <c r="Z222" s="486"/>
      <c r="AA222" s="486"/>
    </row>
    <row r="223" spans="1:27" s="487" customFormat="1" ht="39.75" customHeight="1" hidden="1">
      <c r="A223" s="699">
        <v>240603</v>
      </c>
      <c r="B223" s="699" t="s">
        <v>3</v>
      </c>
      <c r="C223" s="886" t="s">
        <v>4</v>
      </c>
      <c r="D223" s="699" t="str">
        <f t="shared" si="119"/>
        <v>6019130</v>
      </c>
      <c r="E223" s="699" t="str">
        <f>VLOOKUP(A223,Класиф!A$3:C$376,3,FALSE)</f>
        <v>9130</v>
      </c>
      <c r="F223" s="1013" t="str">
        <f>VLOOKUP($A223,Класиф!$A$3:$E$376,5,FALSE)</f>
        <v>0513</v>
      </c>
      <c r="G223" s="886" t="s">
        <v>4</v>
      </c>
      <c r="H223" s="702">
        <f t="shared" si="87"/>
        <v>0</v>
      </c>
      <c r="I223" s="518"/>
      <c r="J223" s="518"/>
      <c r="K223" s="518"/>
      <c r="L223" s="519"/>
      <c r="M223" s="809">
        <f>N223+Q223</f>
        <v>0</v>
      </c>
      <c r="N223" s="810"/>
      <c r="O223" s="810"/>
      <c r="P223" s="810"/>
      <c r="Q223" s="811"/>
      <c r="R223" s="702"/>
      <c r="S223" s="808"/>
      <c r="T223" s="909">
        <f>SUM(H223+M223)</f>
        <v>0</v>
      </c>
      <c r="U223" s="462">
        <f t="shared" si="106"/>
        <v>0</v>
      </c>
      <c r="V223" s="463">
        <f t="shared" si="107"/>
        <v>0</v>
      </c>
      <c r="W223" s="464"/>
      <c r="X223" s="438"/>
      <c r="Y223" s="493"/>
      <c r="Z223" s="486"/>
      <c r="AA223" s="486"/>
    </row>
    <row r="224" spans="1:27" s="487" customFormat="1" ht="45.75" customHeight="1" hidden="1">
      <c r="A224" s="188">
        <v>240604</v>
      </c>
      <c r="B224" s="188" t="s">
        <v>477</v>
      </c>
      <c r="C224" s="180" t="s">
        <v>478</v>
      </c>
      <c r="D224" s="188" t="str">
        <f t="shared" si="119"/>
        <v>6019140</v>
      </c>
      <c r="E224" s="188" t="str">
        <f>VLOOKUP(A224,Класиф!A$3:C$376,3,FALSE)</f>
        <v>9140</v>
      </c>
      <c r="F224" s="377" t="str">
        <f>VLOOKUP($A224,Класиф!$A$3:$E$376,5,FALSE)</f>
        <v>0540</v>
      </c>
      <c r="G224" s="180" t="s">
        <v>478</v>
      </c>
      <c r="H224" s="700">
        <f t="shared" si="87"/>
        <v>0</v>
      </c>
      <c r="I224" s="88"/>
      <c r="J224" s="88"/>
      <c r="K224" s="88"/>
      <c r="L224" s="195"/>
      <c r="M224" s="700">
        <f>N224+Q224</f>
        <v>0</v>
      </c>
      <c r="N224" s="88"/>
      <c r="O224" s="88"/>
      <c r="P224" s="88"/>
      <c r="Q224" s="195"/>
      <c r="R224" s="127"/>
      <c r="S224" s="128"/>
      <c r="T224" s="909">
        <f>SUM(H224+M224)</f>
        <v>0</v>
      </c>
      <c r="U224" s="462">
        <f t="shared" si="106"/>
        <v>0</v>
      </c>
      <c r="V224" s="463">
        <f t="shared" si="107"/>
        <v>0</v>
      </c>
      <c r="W224" s="464"/>
      <c r="X224" s="438"/>
      <c r="Y224" s="493"/>
      <c r="Z224" s="486"/>
      <c r="AA224" s="486"/>
    </row>
    <row r="225" spans="1:27" s="487" customFormat="1" ht="37.5" hidden="1">
      <c r="A225" s="188">
        <v>240605</v>
      </c>
      <c r="B225" s="188" t="s">
        <v>479</v>
      </c>
      <c r="C225" s="180" t="s">
        <v>1475</v>
      </c>
      <c r="D225" s="188" t="str">
        <f t="shared" si="119"/>
        <v>6019150</v>
      </c>
      <c r="E225" s="188" t="str">
        <f>VLOOKUP(A225,Класиф!A$3:C$376,3,FALSE)</f>
        <v>9150</v>
      </c>
      <c r="F225" s="377" t="str">
        <f>VLOOKUP($A225,Класиф!$A$3:$E$376,5,FALSE)</f>
        <v>0520</v>
      </c>
      <c r="G225" s="180" t="s">
        <v>139</v>
      </c>
      <c r="H225" s="700">
        <f t="shared" si="87"/>
        <v>0</v>
      </c>
      <c r="I225" s="88"/>
      <c r="J225" s="88"/>
      <c r="K225" s="88"/>
      <c r="L225" s="195"/>
      <c r="M225" s="700">
        <f>N225+Q225</f>
        <v>0</v>
      </c>
      <c r="N225" s="88"/>
      <c r="O225" s="88"/>
      <c r="P225" s="88"/>
      <c r="Q225" s="195"/>
      <c r="R225" s="127"/>
      <c r="S225" s="128"/>
      <c r="T225" s="909">
        <f>SUM(H225+M225)</f>
        <v>0</v>
      </c>
      <c r="U225" s="462">
        <f t="shared" si="106"/>
        <v>0</v>
      </c>
      <c r="V225" s="463">
        <f t="shared" si="107"/>
        <v>0</v>
      </c>
      <c r="W225" s="464"/>
      <c r="X225" s="438"/>
      <c r="Y225" s="493"/>
      <c r="Z225" s="486"/>
      <c r="AA225" s="486"/>
    </row>
    <row r="226" spans="1:27" s="487" customFormat="1" ht="37.5" hidden="1">
      <c r="A226" s="482">
        <v>250000</v>
      </c>
      <c r="B226" s="482" t="s">
        <v>1127</v>
      </c>
      <c r="C226" s="483" t="s">
        <v>1029</v>
      </c>
      <c r="D226" s="482" t="str">
        <f t="shared" si="119"/>
        <v>6018000</v>
      </c>
      <c r="E226" s="482" t="str">
        <f>VLOOKUP(A226,Класиф!A$3:C$376,3,FALSE)</f>
        <v>8000</v>
      </c>
      <c r="F226" s="996">
        <f>VLOOKUP($A226,Класиф!$A$3:$E$376,5,FALSE)</f>
        <v>0</v>
      </c>
      <c r="G226" s="483" t="s">
        <v>344</v>
      </c>
      <c r="H226" s="700">
        <f t="shared" si="87"/>
        <v>0</v>
      </c>
      <c r="I226" s="88">
        <f>+I227</f>
        <v>0</v>
      </c>
      <c r="J226" s="88">
        <f>+J227</f>
        <v>0</v>
      </c>
      <c r="K226" s="88">
        <f>+K227</f>
        <v>0</v>
      </c>
      <c r="L226" s="195">
        <f>+L227</f>
        <v>0</v>
      </c>
      <c r="M226" s="220">
        <f t="shared" si="88"/>
        <v>0</v>
      </c>
      <c r="N226" s="398">
        <f aca="true" t="shared" si="121" ref="N226:T226">+N227</f>
        <v>0</v>
      </c>
      <c r="O226" s="398">
        <f t="shared" si="121"/>
        <v>0</v>
      </c>
      <c r="P226" s="398">
        <f t="shared" si="121"/>
        <v>0</v>
      </c>
      <c r="Q226" s="233">
        <f t="shared" si="121"/>
        <v>0</v>
      </c>
      <c r="R226" s="607">
        <f t="shared" si="121"/>
        <v>0</v>
      </c>
      <c r="S226" s="608">
        <f t="shared" si="121"/>
        <v>0</v>
      </c>
      <c r="T226" s="309">
        <f t="shared" si="121"/>
        <v>0</v>
      </c>
      <c r="U226" s="462">
        <f t="shared" si="106"/>
        <v>0</v>
      </c>
      <c r="V226" s="463">
        <f t="shared" si="107"/>
        <v>0</v>
      </c>
      <c r="W226" s="464"/>
      <c r="X226" s="438"/>
      <c r="Y226" s="493"/>
      <c r="Z226" s="486"/>
      <c r="AA226" s="486"/>
    </row>
    <row r="227" spans="1:27" s="487" customFormat="1" ht="18.75" hidden="1">
      <c r="A227" s="188">
        <v>250404</v>
      </c>
      <c r="B227" s="188" t="s">
        <v>1430</v>
      </c>
      <c r="C227" s="476" t="s">
        <v>1496</v>
      </c>
      <c r="D227" s="188" t="str">
        <f t="shared" si="119"/>
        <v>6018600</v>
      </c>
      <c r="E227" s="188" t="s">
        <v>202</v>
      </c>
      <c r="F227" s="377" t="str">
        <f>VLOOKUP($A227,Класиф!$A$3:$E$376,5,FALSE)</f>
        <v>0133</v>
      </c>
      <c r="G227" s="476" t="s">
        <v>1496</v>
      </c>
      <c r="H227" s="220">
        <f t="shared" si="87"/>
        <v>0</v>
      </c>
      <c r="I227" s="398"/>
      <c r="J227" s="398"/>
      <c r="K227" s="398"/>
      <c r="L227" s="233"/>
      <c r="M227" s="220">
        <f t="shared" si="88"/>
        <v>0</v>
      </c>
      <c r="N227" s="398"/>
      <c r="O227" s="398"/>
      <c r="P227" s="398"/>
      <c r="Q227" s="233"/>
      <c r="R227" s="607"/>
      <c r="S227" s="608"/>
      <c r="T227" s="568">
        <f>+M227+H227</f>
        <v>0</v>
      </c>
      <c r="U227" s="462">
        <f t="shared" si="106"/>
        <v>0</v>
      </c>
      <c r="V227" s="463">
        <f t="shared" si="107"/>
        <v>0</v>
      </c>
      <c r="W227" s="464"/>
      <c r="X227" s="486"/>
      <c r="Y227" s="486"/>
      <c r="Z227" s="486"/>
      <c r="AA227" s="486"/>
    </row>
    <row r="228" spans="1:27" ht="81" hidden="1">
      <c r="A228" s="178">
        <v>67</v>
      </c>
      <c r="B228" s="178" t="s">
        <v>1076</v>
      </c>
      <c r="C228" s="186" t="s">
        <v>1635</v>
      </c>
      <c r="D228" s="178" t="s">
        <v>1076</v>
      </c>
      <c r="E228" s="178"/>
      <c r="F228" s="998"/>
      <c r="G228" s="186" t="s">
        <v>1635</v>
      </c>
      <c r="H228" s="228">
        <f t="shared" si="87"/>
        <v>0</v>
      </c>
      <c r="I228" s="227">
        <f>+I229</f>
        <v>0</v>
      </c>
      <c r="J228" s="227">
        <f>+J229</f>
        <v>0</v>
      </c>
      <c r="K228" s="227">
        <f>+K229</f>
        <v>0</v>
      </c>
      <c r="L228" s="203">
        <f>+L229</f>
        <v>0</v>
      </c>
      <c r="M228" s="228">
        <f t="shared" si="88"/>
        <v>0</v>
      </c>
      <c r="N228" s="227">
        <f aca="true" t="shared" si="122" ref="N228:T228">+N229</f>
        <v>0</v>
      </c>
      <c r="O228" s="227">
        <f t="shared" si="122"/>
        <v>0</v>
      </c>
      <c r="P228" s="227">
        <f t="shared" si="122"/>
        <v>0</v>
      </c>
      <c r="Q228" s="203">
        <f t="shared" si="122"/>
        <v>0</v>
      </c>
      <c r="R228" s="228">
        <f t="shared" si="122"/>
        <v>0</v>
      </c>
      <c r="S228" s="203">
        <f t="shared" si="122"/>
        <v>0</v>
      </c>
      <c r="T228" s="232">
        <f t="shared" si="122"/>
        <v>0</v>
      </c>
      <c r="U228" s="462">
        <f t="shared" si="106"/>
        <v>0</v>
      </c>
      <c r="V228" s="463">
        <f t="shared" si="107"/>
        <v>0</v>
      </c>
      <c r="W228" s="464"/>
      <c r="Z228" s="438"/>
      <c r="AA228" s="438"/>
    </row>
    <row r="229" spans="1:27" ht="56.25" hidden="1">
      <c r="A229" s="515">
        <v>210000</v>
      </c>
      <c r="B229" s="515" t="s">
        <v>1125</v>
      </c>
      <c r="C229" s="883" t="s">
        <v>1027</v>
      </c>
      <c r="D229" s="978" t="str">
        <f>+CONCATENATE(B$228,1,E229)</f>
        <v>6717800</v>
      </c>
      <c r="E229" s="515" t="str">
        <f>VLOOKUP(A229,Класиф!A$3:C$376,3,FALSE)</f>
        <v>7800</v>
      </c>
      <c r="F229" s="1011">
        <f>VLOOKUP($A229,Класиф!$A$3:$E$376,5,FALSE)</f>
        <v>0</v>
      </c>
      <c r="G229" s="883" t="s">
        <v>333</v>
      </c>
      <c r="H229" s="513">
        <f t="shared" si="87"/>
        <v>0</v>
      </c>
      <c r="I229" s="512">
        <f>SUM(I230:I233)</f>
        <v>0</v>
      </c>
      <c r="J229" s="512">
        <f>SUM(J230:J233)</f>
        <v>0</v>
      </c>
      <c r="K229" s="512">
        <f>SUM(K230:K233)</f>
        <v>0</v>
      </c>
      <c r="L229" s="514">
        <f>SUM(L230:L233)</f>
        <v>0</v>
      </c>
      <c r="M229" s="513">
        <f t="shared" si="88"/>
        <v>0</v>
      </c>
      <c r="N229" s="512">
        <f aca="true" t="shared" si="123" ref="N229:T229">SUM(N230:N233)</f>
        <v>0</v>
      </c>
      <c r="O229" s="512">
        <f t="shared" si="123"/>
        <v>0</v>
      </c>
      <c r="P229" s="512">
        <f t="shared" si="123"/>
        <v>0</v>
      </c>
      <c r="Q229" s="514">
        <f t="shared" si="123"/>
        <v>0</v>
      </c>
      <c r="R229" s="513">
        <f t="shared" si="123"/>
        <v>0</v>
      </c>
      <c r="S229" s="514">
        <f t="shared" si="123"/>
        <v>0</v>
      </c>
      <c r="T229" s="606">
        <f t="shared" si="123"/>
        <v>0</v>
      </c>
      <c r="U229" s="462">
        <f t="shared" si="106"/>
        <v>0</v>
      </c>
      <c r="V229" s="463">
        <f t="shared" si="107"/>
        <v>0</v>
      </c>
      <c r="W229" s="464"/>
      <c r="X229" s="438"/>
      <c r="Y229" s="438"/>
      <c r="Z229" s="438"/>
      <c r="AA229" s="438"/>
    </row>
    <row r="230" spans="1:27" ht="56.25" hidden="1">
      <c r="A230" s="145">
        <v>210105</v>
      </c>
      <c r="B230" s="145" t="s">
        <v>1165</v>
      </c>
      <c r="C230" s="187" t="s">
        <v>37</v>
      </c>
      <c r="D230" s="145" t="str">
        <f>+CONCATENATE(B$228,1,E230)</f>
        <v>6717810</v>
      </c>
      <c r="E230" s="145" t="str">
        <f>VLOOKUP(A230,Класиф!A$3:C$376,3,FALSE)</f>
        <v>7810</v>
      </c>
      <c r="F230" s="1001" t="str">
        <f>VLOOKUP($A230,Класиф!$A$3:$E$376,5,FALSE)</f>
        <v>0320</v>
      </c>
      <c r="G230" s="187" t="s">
        <v>335</v>
      </c>
      <c r="H230" s="121">
        <f t="shared" si="87"/>
        <v>0</v>
      </c>
      <c r="I230" s="395"/>
      <c r="J230" s="88"/>
      <c r="K230" s="88"/>
      <c r="L230" s="195"/>
      <c r="M230" s="121">
        <f t="shared" si="88"/>
        <v>0</v>
      </c>
      <c r="N230" s="133"/>
      <c r="O230" s="88"/>
      <c r="P230" s="88"/>
      <c r="Q230" s="195"/>
      <c r="R230" s="127"/>
      <c r="S230" s="128"/>
      <c r="T230" s="116">
        <f>+M230+H230</f>
        <v>0</v>
      </c>
      <c r="U230" s="462">
        <f t="shared" si="106"/>
        <v>0</v>
      </c>
      <c r="V230" s="463">
        <f t="shared" si="107"/>
        <v>0</v>
      </c>
      <c r="W230" s="464"/>
      <c r="Z230" s="438"/>
      <c r="AA230" s="438"/>
    </row>
    <row r="231" spans="1:27" ht="64.5" customHeight="1" hidden="1">
      <c r="A231" s="145">
        <v>210106</v>
      </c>
      <c r="B231" s="145" t="s">
        <v>1440</v>
      </c>
      <c r="C231" s="187" t="s">
        <v>1441</v>
      </c>
      <c r="D231" s="145" t="str">
        <f>+CONCATENATE(B$228,1,E231)</f>
        <v>6717820</v>
      </c>
      <c r="E231" s="145">
        <f>VLOOKUP(A231,Класиф!A$3:C$376,3,FALSE)</f>
        <v>7820</v>
      </c>
      <c r="F231" s="1001" t="str">
        <f>VLOOKUP($A231,Класиф!$A$3:$E$376,5,FALSE)</f>
        <v>0220</v>
      </c>
      <c r="G231" s="187" t="s">
        <v>337</v>
      </c>
      <c r="H231" s="121">
        <f t="shared" si="87"/>
        <v>0</v>
      </c>
      <c r="I231" s="395"/>
      <c r="J231" s="88"/>
      <c r="K231" s="88"/>
      <c r="L231" s="195"/>
      <c r="M231" s="121">
        <f t="shared" si="88"/>
        <v>0</v>
      </c>
      <c r="N231" s="133"/>
      <c r="O231" s="88"/>
      <c r="P231" s="88"/>
      <c r="Q231" s="195"/>
      <c r="R231" s="127"/>
      <c r="S231" s="128"/>
      <c r="T231" s="116">
        <f>+M231+H231</f>
        <v>0</v>
      </c>
      <c r="U231" s="462">
        <f t="shared" si="106"/>
        <v>0</v>
      </c>
      <c r="V231" s="463">
        <f t="shared" si="107"/>
        <v>0</v>
      </c>
      <c r="W231" s="464"/>
      <c r="Z231" s="438"/>
      <c r="AA231" s="438"/>
    </row>
    <row r="232" spans="1:27" ht="37.5" hidden="1">
      <c r="A232" s="145">
        <v>210107</v>
      </c>
      <c r="B232" s="145" t="s">
        <v>143</v>
      </c>
      <c r="C232" s="187" t="s">
        <v>145</v>
      </c>
      <c r="D232" s="145" t="str">
        <f>+CONCATENATE(B$228,1,E232)</f>
        <v>6717830</v>
      </c>
      <c r="E232" s="145" t="str">
        <f>VLOOKUP(A232,Класиф!A$3:C$376,3,FALSE)</f>
        <v>7830</v>
      </c>
      <c r="F232" s="1001" t="str">
        <f>VLOOKUP($A232,Класиф!$A$3:$E$376,5,FALSE)</f>
        <v>0380</v>
      </c>
      <c r="G232" s="187" t="s">
        <v>145</v>
      </c>
      <c r="H232" s="121">
        <f t="shared" si="87"/>
        <v>0</v>
      </c>
      <c r="I232" s="395"/>
      <c r="J232" s="88"/>
      <c r="K232" s="88"/>
      <c r="L232" s="195"/>
      <c r="M232" s="121">
        <f t="shared" si="88"/>
        <v>0</v>
      </c>
      <c r="N232" s="133"/>
      <c r="O232" s="88"/>
      <c r="P232" s="88"/>
      <c r="Q232" s="195"/>
      <c r="R232" s="127"/>
      <c r="S232" s="128"/>
      <c r="T232" s="116">
        <f>+M232+H232</f>
        <v>0</v>
      </c>
      <c r="U232" s="462">
        <f t="shared" si="106"/>
        <v>0</v>
      </c>
      <c r="V232" s="463">
        <f t="shared" si="107"/>
        <v>0</v>
      </c>
      <c r="W232" s="464"/>
      <c r="Z232" s="438"/>
      <c r="AA232" s="438"/>
    </row>
    <row r="233" spans="1:27" ht="28.5" customHeight="1" hidden="1">
      <c r="A233" s="145">
        <v>210110</v>
      </c>
      <c r="B233" s="145" t="s">
        <v>171</v>
      </c>
      <c r="C233" s="187" t="s">
        <v>38</v>
      </c>
      <c r="D233" s="145" t="str">
        <f>+CONCATENATE(B$228,1,E233)</f>
        <v>6717840</v>
      </c>
      <c r="E233" s="145" t="str">
        <f>VLOOKUP(A233,Класиф!A$3:C$376,3,FALSE)</f>
        <v>7840</v>
      </c>
      <c r="F233" s="1001" t="str">
        <f>VLOOKUP($A233,Класиф!$A$3:$E$376,5,FALSE)</f>
        <v>0320</v>
      </c>
      <c r="G233" s="187" t="s">
        <v>341</v>
      </c>
      <c r="H233" s="121">
        <f t="shared" si="87"/>
        <v>0</v>
      </c>
      <c r="I233" s="133"/>
      <c r="J233" s="88"/>
      <c r="K233" s="88"/>
      <c r="L233" s="195"/>
      <c r="M233" s="132"/>
      <c r="N233" s="133"/>
      <c r="O233" s="88"/>
      <c r="P233" s="88"/>
      <c r="Q233" s="195"/>
      <c r="R233" s="127"/>
      <c r="S233" s="128"/>
      <c r="T233" s="116">
        <f>+M233+H233</f>
        <v>0</v>
      </c>
      <c r="U233" s="462">
        <f t="shared" si="106"/>
        <v>0</v>
      </c>
      <c r="V233" s="463">
        <f t="shared" si="107"/>
        <v>0</v>
      </c>
      <c r="W233" s="464"/>
      <c r="Z233" s="438"/>
      <c r="AA233" s="438"/>
    </row>
    <row r="234" spans="1:27" s="487" customFormat="1" ht="63" customHeight="1" hidden="1">
      <c r="A234" s="178">
        <v>73</v>
      </c>
      <c r="B234" s="178" t="s">
        <v>1078</v>
      </c>
      <c r="C234" s="186" t="s">
        <v>1093</v>
      </c>
      <c r="D234" s="178" t="s">
        <v>1078</v>
      </c>
      <c r="E234" s="178"/>
      <c r="F234" s="998"/>
      <c r="G234" s="186" t="s">
        <v>1093</v>
      </c>
      <c r="H234" s="228">
        <f t="shared" si="87"/>
        <v>0</v>
      </c>
      <c r="I234" s="227">
        <f>+I235</f>
        <v>0</v>
      </c>
      <c r="J234" s="227">
        <f>+J235</f>
        <v>0</v>
      </c>
      <c r="K234" s="227">
        <f>+K235</f>
        <v>0</v>
      </c>
      <c r="L234" s="203">
        <f>+L235</f>
        <v>0</v>
      </c>
      <c r="M234" s="228">
        <f t="shared" si="88"/>
        <v>0</v>
      </c>
      <c r="N234" s="227">
        <f aca="true" t="shared" si="124" ref="N234:T234">+N235</f>
        <v>0</v>
      </c>
      <c r="O234" s="227">
        <f t="shared" si="124"/>
        <v>0</v>
      </c>
      <c r="P234" s="227">
        <f t="shared" si="124"/>
        <v>0</v>
      </c>
      <c r="Q234" s="203">
        <f t="shared" si="124"/>
        <v>0</v>
      </c>
      <c r="R234" s="228">
        <f t="shared" si="124"/>
        <v>0</v>
      </c>
      <c r="S234" s="203">
        <f t="shared" si="124"/>
        <v>0</v>
      </c>
      <c r="T234" s="232">
        <f t="shared" si="124"/>
        <v>0</v>
      </c>
      <c r="U234" s="462">
        <f t="shared" si="106"/>
        <v>0</v>
      </c>
      <c r="V234" s="463">
        <f t="shared" si="107"/>
        <v>0</v>
      </c>
      <c r="W234" s="464"/>
      <c r="X234" s="486"/>
      <c r="Y234" s="486"/>
      <c r="Z234" s="486"/>
      <c r="AA234" s="486"/>
    </row>
    <row r="235" spans="1:27" ht="37.5" hidden="1">
      <c r="A235" s="515">
        <v>180000</v>
      </c>
      <c r="B235" s="515" t="s">
        <v>1123</v>
      </c>
      <c r="C235" s="883" t="s">
        <v>1025</v>
      </c>
      <c r="D235" s="978" t="str">
        <f>+CONCATENATE(B$234,1,E235)</f>
        <v>7317400</v>
      </c>
      <c r="E235" s="515" t="str">
        <f>VLOOKUP(A235,Класиф!A$3:C$376,3,FALSE)</f>
        <v>7400</v>
      </c>
      <c r="F235" s="1011">
        <f>VLOOKUP($A235,Класиф!$A$3:$E$376,5,FALSE)</f>
        <v>0</v>
      </c>
      <c r="G235" s="883" t="s">
        <v>301</v>
      </c>
      <c r="H235" s="513">
        <f t="shared" si="87"/>
        <v>0</v>
      </c>
      <c r="I235" s="512">
        <f>+I236+I237</f>
        <v>0</v>
      </c>
      <c r="J235" s="512">
        <f>+J236+J237</f>
        <v>0</v>
      </c>
      <c r="K235" s="512">
        <f>+K236+K237</f>
        <v>0</v>
      </c>
      <c r="L235" s="514">
        <f>+L236+L237</f>
        <v>0</v>
      </c>
      <c r="M235" s="513">
        <f t="shared" si="88"/>
        <v>0</v>
      </c>
      <c r="N235" s="512">
        <f aca="true" t="shared" si="125" ref="N235:T235">+N236+N237</f>
        <v>0</v>
      </c>
      <c r="O235" s="512">
        <f t="shared" si="125"/>
        <v>0</v>
      </c>
      <c r="P235" s="512">
        <f t="shared" si="125"/>
        <v>0</v>
      </c>
      <c r="Q235" s="514">
        <f t="shared" si="125"/>
        <v>0</v>
      </c>
      <c r="R235" s="513">
        <f t="shared" si="125"/>
        <v>0</v>
      </c>
      <c r="S235" s="514">
        <f t="shared" si="125"/>
        <v>0</v>
      </c>
      <c r="T235" s="606">
        <f t="shared" si="125"/>
        <v>0</v>
      </c>
      <c r="U235" s="462">
        <f t="shared" si="106"/>
        <v>0</v>
      </c>
      <c r="V235" s="463">
        <f t="shared" si="107"/>
        <v>0</v>
      </c>
      <c r="W235" s="464"/>
      <c r="X235" s="438"/>
      <c r="Y235" s="438"/>
      <c r="Z235" s="438"/>
      <c r="AA235" s="438"/>
    </row>
    <row r="236" spans="1:27" s="487" customFormat="1" ht="37.5" hidden="1">
      <c r="A236" s="188">
        <v>180404</v>
      </c>
      <c r="B236" s="188" t="s">
        <v>627</v>
      </c>
      <c r="C236" s="187" t="s">
        <v>1345</v>
      </c>
      <c r="D236" s="188" t="str">
        <f>+CONCATENATE(B$234,1,E236)</f>
        <v>7317450</v>
      </c>
      <c r="E236" s="188">
        <f>VLOOKUP(A236,Класиф!A$3:C$376,3,FALSE)</f>
        <v>7450</v>
      </c>
      <c r="F236" s="377" t="str">
        <f>VLOOKUP($A236,Класиф!$A$3:$E$376,5,FALSE)</f>
        <v>0411</v>
      </c>
      <c r="G236" s="187" t="s">
        <v>310</v>
      </c>
      <c r="H236" s="121">
        <f>I236+L236</f>
        <v>0</v>
      </c>
      <c r="I236" s="88"/>
      <c r="J236" s="88"/>
      <c r="K236" s="88"/>
      <c r="L236" s="195"/>
      <c r="M236" s="121">
        <f>N236+Q236</f>
        <v>0</v>
      </c>
      <c r="N236" s="88"/>
      <c r="O236" s="88"/>
      <c r="P236" s="88"/>
      <c r="Q236" s="195"/>
      <c r="R236" s="127"/>
      <c r="S236" s="128"/>
      <c r="T236" s="116">
        <f>+M236+H236</f>
        <v>0</v>
      </c>
      <c r="U236" s="462">
        <f t="shared" si="106"/>
        <v>0</v>
      </c>
      <c r="V236" s="463">
        <f t="shared" si="107"/>
        <v>0</v>
      </c>
      <c r="W236" s="464"/>
      <c r="X236" s="486"/>
      <c r="Y236" s="486"/>
      <c r="Z236" s="486"/>
      <c r="AA236" s="486"/>
    </row>
    <row r="237" spans="1:27" s="466" customFormat="1" ht="37.5" hidden="1">
      <c r="A237" s="188">
        <v>180410</v>
      </c>
      <c r="B237" s="188" t="s">
        <v>5</v>
      </c>
      <c r="C237" s="187" t="s">
        <v>1114</v>
      </c>
      <c r="D237" s="188" t="str">
        <f>+CONCATENATE(B$234,1,E237)</f>
        <v>7317500</v>
      </c>
      <c r="E237" s="188" t="s">
        <v>204</v>
      </c>
      <c r="F237" s="377" t="str">
        <f>VLOOKUP($A237,Класиф!$A$3:$E$376,5,FALSE)</f>
        <v>0411</v>
      </c>
      <c r="G237" s="187" t="s">
        <v>318</v>
      </c>
      <c r="H237" s="121">
        <f>I237+L237</f>
        <v>0</v>
      </c>
      <c r="I237" s="88"/>
      <c r="J237" s="88"/>
      <c r="K237" s="88"/>
      <c r="L237" s="195"/>
      <c r="M237" s="121">
        <f>N237+Q237</f>
        <v>0</v>
      </c>
      <c r="N237" s="88"/>
      <c r="O237" s="88"/>
      <c r="P237" s="88"/>
      <c r="Q237" s="195"/>
      <c r="R237" s="127"/>
      <c r="S237" s="128"/>
      <c r="T237" s="116">
        <f>+M237+H237</f>
        <v>0</v>
      </c>
      <c r="U237" s="462">
        <f t="shared" si="106"/>
        <v>0</v>
      </c>
      <c r="V237" s="463">
        <f t="shared" si="107"/>
        <v>0</v>
      </c>
      <c r="W237" s="464"/>
      <c r="X237" s="525"/>
      <c r="Y237" s="438"/>
      <c r="Z237" s="465"/>
      <c r="AA237" s="465"/>
    </row>
    <row r="238" spans="1:27" s="466" customFormat="1" ht="101.25" hidden="1">
      <c r="A238" s="178">
        <v>76</v>
      </c>
      <c r="B238" s="178" t="s">
        <v>1077</v>
      </c>
      <c r="C238" s="186" t="s">
        <v>1092</v>
      </c>
      <c r="D238" s="178" t="s">
        <v>1077</v>
      </c>
      <c r="E238" s="178"/>
      <c r="F238" s="998"/>
      <c r="G238" s="186" t="s">
        <v>1092</v>
      </c>
      <c r="H238" s="228">
        <f aca="true" t="shared" si="126" ref="H238:T238">+H239</f>
        <v>0</v>
      </c>
      <c r="I238" s="227">
        <f t="shared" si="126"/>
        <v>0</v>
      </c>
      <c r="J238" s="227">
        <f t="shared" si="126"/>
        <v>0</v>
      </c>
      <c r="K238" s="227">
        <f t="shared" si="126"/>
        <v>0</v>
      </c>
      <c r="L238" s="203">
        <f t="shared" si="126"/>
        <v>0</v>
      </c>
      <c r="M238" s="228">
        <f t="shared" si="126"/>
        <v>0</v>
      </c>
      <c r="N238" s="227">
        <f t="shared" si="126"/>
        <v>0</v>
      </c>
      <c r="O238" s="227">
        <f t="shared" si="126"/>
        <v>0</v>
      </c>
      <c r="P238" s="227">
        <f t="shared" si="126"/>
        <v>0</v>
      </c>
      <c r="Q238" s="203">
        <f t="shared" si="126"/>
        <v>0</v>
      </c>
      <c r="R238" s="228">
        <f t="shared" si="126"/>
        <v>0</v>
      </c>
      <c r="S238" s="203">
        <f t="shared" si="126"/>
        <v>0</v>
      </c>
      <c r="T238" s="232">
        <f t="shared" si="126"/>
        <v>0</v>
      </c>
      <c r="U238" s="462">
        <f t="shared" si="106"/>
        <v>0</v>
      </c>
      <c r="V238" s="463">
        <f t="shared" si="107"/>
        <v>0</v>
      </c>
      <c r="W238" s="464"/>
      <c r="X238" s="525"/>
      <c r="Y238" s="438"/>
      <c r="Z238" s="465"/>
      <c r="AA238" s="465"/>
    </row>
    <row r="239" spans="1:27" ht="22.5" customHeight="1" hidden="1">
      <c r="A239" s="515">
        <v>250000</v>
      </c>
      <c r="B239" s="515" t="s">
        <v>1127</v>
      </c>
      <c r="C239" s="511" t="s">
        <v>1029</v>
      </c>
      <c r="D239" s="978" t="str">
        <f>+CONCATENATE(B$238,1,E239)</f>
        <v>7618000</v>
      </c>
      <c r="E239" s="515" t="str">
        <f>VLOOKUP(A239,Класиф!A$3:C$376,3,FALSE)</f>
        <v>8000</v>
      </c>
      <c r="F239" s="1011">
        <f>VLOOKUP($A239,Класиф!$A$3:$E$376,5,FALSE)</f>
        <v>0</v>
      </c>
      <c r="G239" s="511" t="s">
        <v>344</v>
      </c>
      <c r="H239" s="513">
        <f aca="true" t="shared" si="127" ref="H239:T239">SUM(H240:H267)-H258-H247-H250</f>
        <v>0</v>
      </c>
      <c r="I239" s="512">
        <f t="shared" si="127"/>
        <v>0</v>
      </c>
      <c r="J239" s="512">
        <f t="shared" si="127"/>
        <v>0</v>
      </c>
      <c r="K239" s="512">
        <f t="shared" si="127"/>
        <v>0</v>
      </c>
      <c r="L239" s="514">
        <f t="shared" si="127"/>
        <v>0</v>
      </c>
      <c r="M239" s="513">
        <f t="shared" si="127"/>
        <v>0</v>
      </c>
      <c r="N239" s="512">
        <f t="shared" si="127"/>
        <v>0</v>
      </c>
      <c r="O239" s="512">
        <f t="shared" si="127"/>
        <v>0</v>
      </c>
      <c r="P239" s="512">
        <f t="shared" si="127"/>
        <v>0</v>
      </c>
      <c r="Q239" s="514">
        <f t="shared" si="127"/>
        <v>0</v>
      </c>
      <c r="R239" s="484">
        <f t="shared" si="127"/>
        <v>0</v>
      </c>
      <c r="S239" s="485">
        <f t="shared" si="127"/>
        <v>0</v>
      </c>
      <c r="T239" s="606">
        <f t="shared" si="127"/>
        <v>0</v>
      </c>
      <c r="U239" s="462">
        <f t="shared" si="106"/>
        <v>0</v>
      </c>
      <c r="V239" s="463">
        <f t="shared" si="107"/>
        <v>0</v>
      </c>
      <c r="W239" s="464"/>
      <c r="X239" s="438"/>
      <c r="Y239" s="438"/>
      <c r="Z239" s="438"/>
      <c r="AA239" s="438"/>
    </row>
    <row r="240" spans="1:27" ht="21" customHeight="1" hidden="1">
      <c r="A240" s="151">
        <v>250102</v>
      </c>
      <c r="B240" s="151" t="s">
        <v>711</v>
      </c>
      <c r="C240" s="526" t="s">
        <v>1495</v>
      </c>
      <c r="D240" s="151" t="str">
        <f aca="true" t="shared" si="128" ref="D240:D267">+CONCATENATE(B$238,1,E240)</f>
        <v>7618010</v>
      </c>
      <c r="E240" s="151" t="str">
        <f>VLOOKUP(A240,Класиф!A$3:C$376,3,FALSE)</f>
        <v>8010</v>
      </c>
      <c r="F240" s="1014" t="str">
        <f>VLOOKUP($A240,Класиф!$A$3:$E$376,5,FALSE)</f>
        <v>0133</v>
      </c>
      <c r="G240" s="526" t="s">
        <v>1495</v>
      </c>
      <c r="H240" s="121"/>
      <c r="I240" s="753"/>
      <c r="J240" s="753"/>
      <c r="K240" s="753"/>
      <c r="L240" s="754"/>
      <c r="M240" s="121">
        <f>N240+Q240</f>
        <v>0</v>
      </c>
      <c r="N240" s="753"/>
      <c r="O240" s="753"/>
      <c r="P240" s="753"/>
      <c r="Q240" s="754"/>
      <c r="R240" s="755"/>
      <c r="S240" s="754"/>
      <c r="T240" s="115">
        <f aca="true" t="shared" si="129" ref="T240:T249">+M240+H240</f>
        <v>0</v>
      </c>
      <c r="U240" s="462">
        <f t="shared" si="106"/>
        <v>0</v>
      </c>
      <c r="V240" s="463">
        <f t="shared" si="107"/>
        <v>0</v>
      </c>
      <c r="W240" s="464"/>
      <c r="X240" s="438"/>
      <c r="Y240" s="438"/>
      <c r="Z240" s="438"/>
      <c r="AA240" s="438"/>
    </row>
    <row r="241" spans="1:27" s="466" customFormat="1" ht="20.25" hidden="1">
      <c r="A241" s="188">
        <v>250313</v>
      </c>
      <c r="B241" s="188" t="s">
        <v>515</v>
      </c>
      <c r="C241" s="90" t="s">
        <v>1471</v>
      </c>
      <c r="D241" s="188" t="str">
        <f t="shared" si="128"/>
        <v>7618210</v>
      </c>
      <c r="E241" s="188" t="str">
        <f>VLOOKUP(A241,Класиф!A$3:C$376,3,FALSE)</f>
        <v>8210</v>
      </c>
      <c r="F241" s="377" t="str">
        <f>VLOOKUP($A241,Класиф!$A$3:$E$376,5,FALSE)</f>
        <v>0180</v>
      </c>
      <c r="G241" s="90" t="s">
        <v>410</v>
      </c>
      <c r="H241" s="121">
        <f aca="true" t="shared" si="130" ref="H241:H257">I241+L241</f>
        <v>0</v>
      </c>
      <c r="I241" s="922"/>
      <c r="J241" s="756"/>
      <c r="K241" s="756"/>
      <c r="L241" s="757"/>
      <c r="M241" s="121">
        <f>N241+Q241</f>
        <v>0</v>
      </c>
      <c r="N241" s="756"/>
      <c r="O241" s="756"/>
      <c r="P241" s="756"/>
      <c r="Q241" s="757"/>
      <c r="R241" s="758"/>
      <c r="S241" s="759"/>
      <c r="T241" s="115">
        <f t="shared" si="129"/>
        <v>0</v>
      </c>
      <c r="U241" s="462">
        <f t="shared" si="106"/>
        <v>0</v>
      </c>
      <c r="V241" s="463">
        <f t="shared" si="107"/>
        <v>0</v>
      </c>
      <c r="W241" s="527"/>
      <c r="X241" s="525"/>
      <c r="Y241" s="438"/>
      <c r="Z241" s="465"/>
      <c r="AA241" s="465"/>
    </row>
    <row r="242" spans="1:27" s="466" customFormat="1" ht="20.25" hidden="1">
      <c r="A242" s="188">
        <v>250315</v>
      </c>
      <c r="B242" s="188" t="s">
        <v>1504</v>
      </c>
      <c r="C242" s="90" t="s">
        <v>1505</v>
      </c>
      <c r="D242" s="188" t="str">
        <f t="shared" si="128"/>
        <v>7618700</v>
      </c>
      <c r="E242" s="188" t="s">
        <v>205</v>
      </c>
      <c r="F242" s="377" t="str">
        <f>VLOOKUP($A242,Класиф!$A$3:$E$376,5,FALSE)</f>
        <v>0180</v>
      </c>
      <c r="G242" s="90" t="s">
        <v>615</v>
      </c>
      <c r="H242" s="121">
        <f>I242+L242</f>
        <v>0</v>
      </c>
      <c r="I242" s="756"/>
      <c r="J242" s="756"/>
      <c r="K242" s="756"/>
      <c r="L242" s="757"/>
      <c r="M242" s="121">
        <f>N242+Q242</f>
        <v>0</v>
      </c>
      <c r="N242" s="756"/>
      <c r="O242" s="756"/>
      <c r="P242" s="756"/>
      <c r="Q242" s="757"/>
      <c r="R242" s="758"/>
      <c r="S242" s="759"/>
      <c r="T242" s="115">
        <f>+M242+H242</f>
        <v>0</v>
      </c>
      <c r="U242" s="462">
        <f t="shared" si="106"/>
        <v>0</v>
      </c>
      <c r="V242" s="463">
        <f t="shared" si="107"/>
        <v>0</v>
      </c>
      <c r="W242" s="527"/>
      <c r="X242" s="525"/>
      <c r="Y242" s="438"/>
      <c r="Z242" s="465"/>
      <c r="AA242" s="465"/>
    </row>
    <row r="243" spans="1:27" s="487" customFormat="1" ht="121.5" customHeight="1" hidden="1">
      <c r="A243" s="188">
        <v>250326</v>
      </c>
      <c r="B243" s="188">
        <v>250326</v>
      </c>
      <c r="C243" s="887" t="s">
        <v>628</v>
      </c>
      <c r="D243" s="188" t="str">
        <f t="shared" si="128"/>
        <v>7618260</v>
      </c>
      <c r="E243" s="188" t="str">
        <f>VLOOKUP(A243,Класиф!A$3:C$376,3,FALSE)</f>
        <v>8260</v>
      </c>
      <c r="F243" s="377" t="str">
        <f>VLOOKUP($A243,Класиф!$A$3:$E$376,5,FALSE)</f>
        <v>0180</v>
      </c>
      <c r="G243" s="887" t="s">
        <v>420</v>
      </c>
      <c r="H243" s="121">
        <f t="shared" si="130"/>
        <v>0</v>
      </c>
      <c r="I243" s="756"/>
      <c r="J243" s="756"/>
      <c r="K243" s="756"/>
      <c r="L243" s="757"/>
      <c r="M243" s="121">
        <f>N243+Q243</f>
        <v>0</v>
      </c>
      <c r="N243" s="756"/>
      <c r="O243" s="756"/>
      <c r="P243" s="756"/>
      <c r="Q243" s="757"/>
      <c r="R243" s="125"/>
      <c r="S243" s="126"/>
      <c r="T243" s="115">
        <f t="shared" si="129"/>
        <v>0</v>
      </c>
      <c r="U243" s="462">
        <f t="shared" si="106"/>
        <v>0</v>
      </c>
      <c r="V243" s="463">
        <f t="shared" si="107"/>
        <v>0</v>
      </c>
      <c r="W243" s="464"/>
      <c r="X243" s="465"/>
      <c r="Y243" s="465"/>
      <c r="Z243" s="486"/>
      <c r="AA243" s="486"/>
    </row>
    <row r="244" spans="1:27" s="466" customFormat="1" ht="159" customHeight="1" hidden="1">
      <c r="A244" s="377">
        <v>250328</v>
      </c>
      <c r="B244" s="377">
        <v>250328</v>
      </c>
      <c r="C244" s="887" t="s">
        <v>1173</v>
      </c>
      <c r="D244" s="377" t="str">
        <f t="shared" si="128"/>
        <v>7618320</v>
      </c>
      <c r="E244" s="377" t="str">
        <f>VLOOKUP(A244,Класиф!A$3:C$376,3,FALSE)</f>
        <v>8320</v>
      </c>
      <c r="F244" s="377" t="str">
        <f>VLOOKUP($A244,Класиф!$A$3:$E$376,5,FALSE)</f>
        <v>0180</v>
      </c>
      <c r="G244" s="887" t="s">
        <v>702</v>
      </c>
      <c r="H244" s="121">
        <f t="shared" si="130"/>
        <v>0</v>
      </c>
      <c r="I244" s="756"/>
      <c r="J244" s="756"/>
      <c r="K244" s="756"/>
      <c r="L244" s="757"/>
      <c r="M244" s="121">
        <f>N244+Q244</f>
        <v>0</v>
      </c>
      <c r="N244" s="756"/>
      <c r="O244" s="756"/>
      <c r="P244" s="756"/>
      <c r="Q244" s="757"/>
      <c r="R244" s="125"/>
      <c r="S244" s="126"/>
      <c r="T244" s="115">
        <f t="shared" si="129"/>
        <v>0</v>
      </c>
      <c r="U244" s="462">
        <f t="shared" si="106"/>
        <v>0</v>
      </c>
      <c r="V244" s="463">
        <f t="shared" si="107"/>
        <v>0</v>
      </c>
      <c r="W244" s="464"/>
      <c r="X244" s="438"/>
      <c r="Y244" s="438"/>
      <c r="Z244" s="465"/>
      <c r="AA244" s="465"/>
    </row>
    <row r="245" spans="1:27" s="466" customFormat="1" ht="314.25" customHeight="1" hidden="1">
      <c r="A245" s="377">
        <v>250329</v>
      </c>
      <c r="B245" s="377">
        <v>250329</v>
      </c>
      <c r="C245" s="887" t="s">
        <v>1342</v>
      </c>
      <c r="D245" s="377" t="str">
        <f t="shared" si="128"/>
        <v>7618330</v>
      </c>
      <c r="E245" s="377" t="str">
        <f>VLOOKUP(A245,Класиф!A$3:C$376,3,FALSE)</f>
        <v>8330</v>
      </c>
      <c r="F245" s="377" t="str">
        <f>VLOOKUP($A245,Класиф!$A$3:$E$376,5,FALSE)</f>
        <v>0180</v>
      </c>
      <c r="G245" s="887" t="s">
        <v>531</v>
      </c>
      <c r="H245" s="121">
        <f t="shared" si="130"/>
        <v>0</v>
      </c>
      <c r="I245" s="756"/>
      <c r="J245" s="756"/>
      <c r="K245" s="756"/>
      <c r="L245" s="757"/>
      <c r="M245" s="121"/>
      <c r="N245" s="756"/>
      <c r="O245" s="756"/>
      <c r="P245" s="756"/>
      <c r="Q245" s="757"/>
      <c r="R245" s="125"/>
      <c r="S245" s="126"/>
      <c r="T245" s="115">
        <f t="shared" si="129"/>
        <v>0</v>
      </c>
      <c r="U245" s="462">
        <f t="shared" si="106"/>
        <v>0</v>
      </c>
      <c r="V245" s="463">
        <f t="shared" si="107"/>
        <v>0</v>
      </c>
      <c r="W245" s="464"/>
      <c r="X245" s="438"/>
      <c r="Y245" s="438"/>
      <c r="Z245" s="465"/>
      <c r="AA245" s="465"/>
    </row>
    <row r="246" spans="1:27" s="466" customFormat="1" ht="93.75" hidden="1">
      <c r="A246" s="190">
        <v>250330</v>
      </c>
      <c r="B246" s="190">
        <v>250330</v>
      </c>
      <c r="C246" s="187" t="s">
        <v>1464</v>
      </c>
      <c r="D246" s="190" t="str">
        <f t="shared" si="128"/>
        <v>7618340</v>
      </c>
      <c r="E246" s="190" t="str">
        <f>VLOOKUP(A246,Класиф!A$3:C$376,3,FALSE)</f>
        <v>8340</v>
      </c>
      <c r="F246" s="1012" t="str">
        <f>VLOOKUP($A246,Класиф!$A$3:$E$376,5,FALSE)</f>
        <v>0180</v>
      </c>
      <c r="G246" s="187" t="s">
        <v>1622</v>
      </c>
      <c r="H246" s="121">
        <f t="shared" si="130"/>
        <v>0</v>
      </c>
      <c r="I246" s="756"/>
      <c r="J246" s="756"/>
      <c r="K246" s="756"/>
      <c r="L246" s="757"/>
      <c r="M246" s="121">
        <f>N246+Q246</f>
        <v>0</v>
      </c>
      <c r="N246" s="756"/>
      <c r="O246" s="756"/>
      <c r="P246" s="756"/>
      <c r="Q246" s="757"/>
      <c r="R246" s="125"/>
      <c r="S246" s="126"/>
      <c r="T246" s="115">
        <f t="shared" si="129"/>
        <v>0</v>
      </c>
      <c r="U246" s="462">
        <f t="shared" si="106"/>
        <v>0</v>
      </c>
      <c r="V246" s="463">
        <f t="shared" si="107"/>
        <v>0</v>
      </c>
      <c r="W246" s="464"/>
      <c r="X246" s="525"/>
      <c r="Y246" s="438"/>
      <c r="Z246" s="465"/>
      <c r="AA246" s="465"/>
    </row>
    <row r="247" spans="1:27" s="466" customFormat="1" ht="34.5" hidden="1">
      <c r="A247" s="693">
        <v>250336</v>
      </c>
      <c r="B247" s="693" t="s">
        <v>643</v>
      </c>
      <c r="C247" s="888" t="s">
        <v>270</v>
      </c>
      <c r="D247" s="693" t="str">
        <f t="shared" si="128"/>
        <v>7618380</v>
      </c>
      <c r="E247" s="693" t="str">
        <f>VLOOKUP(A247,Класиф!A$3:C$376,3,FALSE)</f>
        <v>8380</v>
      </c>
      <c r="F247" s="1005" t="str">
        <f>VLOOKUP($A247,Класиф!$A$3:$E$376,5,FALSE)</f>
        <v>0180</v>
      </c>
      <c r="G247" s="888" t="s">
        <v>270</v>
      </c>
      <c r="H247" s="690">
        <f>+H248+H249</f>
        <v>0</v>
      </c>
      <c r="I247" s="760"/>
      <c r="J247" s="798"/>
      <c r="K247" s="798"/>
      <c r="L247" s="799"/>
      <c r="M247" s="766"/>
      <c r="N247" s="798"/>
      <c r="O247" s="798"/>
      <c r="P247" s="798"/>
      <c r="Q247" s="799"/>
      <c r="R247" s="803"/>
      <c r="S247" s="804"/>
      <c r="T247" s="807">
        <f t="shared" si="129"/>
        <v>0</v>
      </c>
      <c r="U247" s="462">
        <f t="shared" si="106"/>
        <v>0</v>
      </c>
      <c r="V247" s="463">
        <f t="shared" si="107"/>
        <v>0</v>
      </c>
      <c r="W247" s="464"/>
      <c r="X247" s="525"/>
      <c r="Y247" s="438"/>
      <c r="Z247" s="465"/>
      <c r="AA247" s="465"/>
    </row>
    <row r="248" spans="1:27" s="466" customFormat="1" ht="120.75" hidden="1">
      <c r="A248" s="693">
        <v>0</v>
      </c>
      <c r="B248" s="693"/>
      <c r="C248" s="888" t="s">
        <v>271</v>
      </c>
      <c r="D248" s="693" t="str">
        <f t="shared" si="128"/>
        <v>7618381</v>
      </c>
      <c r="E248" s="693" t="s">
        <v>773</v>
      </c>
      <c r="F248" s="1005"/>
      <c r="G248" s="888" t="s">
        <v>271</v>
      </c>
      <c r="H248" s="690">
        <f>+I248+L248</f>
        <v>0</v>
      </c>
      <c r="I248" s="760"/>
      <c r="J248" s="798"/>
      <c r="K248" s="798"/>
      <c r="L248" s="799"/>
      <c r="M248" s="766"/>
      <c r="N248" s="798"/>
      <c r="O248" s="798"/>
      <c r="P248" s="798"/>
      <c r="Q248" s="799"/>
      <c r="R248" s="803"/>
      <c r="S248" s="804"/>
      <c r="T248" s="807">
        <f t="shared" si="129"/>
        <v>0</v>
      </c>
      <c r="U248" s="462">
        <f t="shared" si="106"/>
        <v>0</v>
      </c>
      <c r="V248" s="463">
        <f t="shared" si="107"/>
        <v>0</v>
      </c>
      <c r="W248" s="464"/>
      <c r="X248" s="525"/>
      <c r="Y248" s="438"/>
      <c r="Z248" s="465"/>
      <c r="AA248" s="465"/>
    </row>
    <row r="249" spans="1:27" s="466" customFormat="1" ht="20.25" hidden="1">
      <c r="A249" s="693">
        <v>0</v>
      </c>
      <c r="B249" s="693"/>
      <c r="C249" s="888" t="s">
        <v>272</v>
      </c>
      <c r="D249" s="693" t="str">
        <f t="shared" si="128"/>
        <v>7618382</v>
      </c>
      <c r="E249" s="693" t="s">
        <v>774</v>
      </c>
      <c r="F249" s="1005"/>
      <c r="G249" s="888" t="s">
        <v>272</v>
      </c>
      <c r="H249" s="690">
        <f>+I249+L249</f>
        <v>0</v>
      </c>
      <c r="I249" s="760"/>
      <c r="J249" s="798"/>
      <c r="K249" s="798"/>
      <c r="L249" s="799"/>
      <c r="M249" s="766"/>
      <c r="N249" s="798"/>
      <c r="O249" s="798"/>
      <c r="P249" s="798"/>
      <c r="Q249" s="799"/>
      <c r="R249" s="803"/>
      <c r="S249" s="804"/>
      <c r="T249" s="807">
        <f t="shared" si="129"/>
        <v>0</v>
      </c>
      <c r="U249" s="462">
        <f t="shared" si="106"/>
        <v>0</v>
      </c>
      <c r="V249" s="463">
        <f t="shared" si="107"/>
        <v>0</v>
      </c>
      <c r="W249" s="464"/>
      <c r="X249" s="525"/>
      <c r="Y249" s="438"/>
      <c r="Z249" s="465"/>
      <c r="AA249" s="465"/>
    </row>
    <row r="250" spans="1:27" s="466" customFormat="1" ht="36.75" customHeight="1" hidden="1">
      <c r="A250" s="693">
        <v>250339</v>
      </c>
      <c r="B250" s="693" t="s">
        <v>1636</v>
      </c>
      <c r="C250" s="888" t="s">
        <v>273</v>
      </c>
      <c r="D250" s="693" t="str">
        <f t="shared" si="128"/>
        <v>7618390</v>
      </c>
      <c r="E250" s="693" t="str">
        <f>VLOOKUP(A250,Класиф!A$3:C$376,3,FALSE)</f>
        <v>8390</v>
      </c>
      <c r="F250" s="1005" t="str">
        <f>VLOOKUP($A250,Класиф!$A$3:$E$376,5,FALSE)</f>
        <v>0180</v>
      </c>
      <c r="G250" s="888" t="s">
        <v>273</v>
      </c>
      <c r="H250" s="690">
        <f>+H251+H252+H253</f>
        <v>0</v>
      </c>
      <c r="I250" s="760">
        <f aca="true" t="shared" si="131" ref="I250:S250">+I251+I252+I253</f>
        <v>0</v>
      </c>
      <c r="J250" s="798">
        <f t="shared" si="131"/>
        <v>0</v>
      </c>
      <c r="K250" s="798">
        <f t="shared" si="131"/>
        <v>0</v>
      </c>
      <c r="L250" s="799">
        <f t="shared" si="131"/>
        <v>0</v>
      </c>
      <c r="M250" s="766">
        <f t="shared" si="131"/>
        <v>0</v>
      </c>
      <c r="N250" s="798">
        <f t="shared" si="131"/>
        <v>0</v>
      </c>
      <c r="O250" s="798">
        <f t="shared" si="131"/>
        <v>0</v>
      </c>
      <c r="P250" s="798">
        <f t="shared" si="131"/>
        <v>0</v>
      </c>
      <c r="Q250" s="799">
        <f t="shared" si="131"/>
        <v>0</v>
      </c>
      <c r="R250" s="803">
        <f t="shared" si="131"/>
        <v>0</v>
      </c>
      <c r="S250" s="804">
        <f t="shared" si="131"/>
        <v>0</v>
      </c>
      <c r="T250" s="807">
        <f>+T251+T252+T253</f>
        <v>0</v>
      </c>
      <c r="U250" s="462">
        <f t="shared" si="106"/>
        <v>0</v>
      </c>
      <c r="V250" s="463">
        <f t="shared" si="107"/>
        <v>0</v>
      </c>
      <c r="W250" s="464"/>
      <c r="X250" s="525"/>
      <c r="Y250" s="438"/>
      <c r="Z250" s="465"/>
      <c r="AA250" s="465"/>
    </row>
    <row r="251" spans="1:27" s="802" customFormat="1" ht="51.75" hidden="1">
      <c r="A251" s="693">
        <v>0</v>
      </c>
      <c r="B251" s="693"/>
      <c r="C251" s="888" t="s">
        <v>611</v>
      </c>
      <c r="D251" s="693" t="str">
        <f t="shared" si="128"/>
        <v>7618391</v>
      </c>
      <c r="E251" s="693" t="s">
        <v>775</v>
      </c>
      <c r="F251" s="1005"/>
      <c r="G251" s="888" t="s">
        <v>611</v>
      </c>
      <c r="H251" s="690">
        <f t="shared" si="130"/>
        <v>0</v>
      </c>
      <c r="I251" s="760"/>
      <c r="J251" s="798"/>
      <c r="K251" s="798"/>
      <c r="L251" s="799"/>
      <c r="M251" s="766"/>
      <c r="N251" s="798"/>
      <c r="O251" s="798"/>
      <c r="P251" s="798"/>
      <c r="Q251" s="799"/>
      <c r="R251" s="803"/>
      <c r="S251" s="804"/>
      <c r="T251" s="807">
        <f aca="true" t="shared" si="132" ref="T251:T257">+M251+H251</f>
        <v>0</v>
      </c>
      <c r="U251" s="462">
        <f t="shared" si="106"/>
        <v>0</v>
      </c>
      <c r="V251" s="463">
        <f t="shared" si="107"/>
        <v>0</v>
      </c>
      <c r="W251" s="782"/>
      <c r="X251" s="800"/>
      <c r="Y251" s="788"/>
      <c r="Z251" s="801"/>
      <c r="AA251" s="801"/>
    </row>
    <row r="252" spans="1:27" s="806" customFormat="1" ht="51.75" hidden="1">
      <c r="A252" s="693">
        <v>0</v>
      </c>
      <c r="B252" s="693"/>
      <c r="C252" s="888" t="s">
        <v>1628</v>
      </c>
      <c r="D252" s="693" t="str">
        <f t="shared" si="128"/>
        <v>7618392</v>
      </c>
      <c r="E252" s="693" t="s">
        <v>776</v>
      </c>
      <c r="F252" s="997"/>
      <c r="G252" s="888" t="s">
        <v>1628</v>
      </c>
      <c r="H252" s="690">
        <f t="shared" si="130"/>
        <v>0</v>
      </c>
      <c r="I252" s="760"/>
      <c r="J252" s="798"/>
      <c r="K252" s="798"/>
      <c r="L252" s="799"/>
      <c r="M252" s="766">
        <f>N252+Q252</f>
        <v>0</v>
      </c>
      <c r="N252" s="798"/>
      <c r="O252" s="798"/>
      <c r="P252" s="798"/>
      <c r="Q252" s="799"/>
      <c r="R252" s="803"/>
      <c r="S252" s="804"/>
      <c r="T252" s="807">
        <f t="shared" si="132"/>
        <v>0</v>
      </c>
      <c r="U252" s="462">
        <f t="shared" si="106"/>
        <v>0</v>
      </c>
      <c r="V252" s="463">
        <f t="shared" si="107"/>
        <v>0</v>
      </c>
      <c r="W252" s="782"/>
      <c r="X252" s="801"/>
      <c r="Y252" s="801"/>
      <c r="Z252" s="805"/>
      <c r="AA252" s="805"/>
    </row>
    <row r="253" spans="1:27" s="806" customFormat="1" ht="34.5" hidden="1">
      <c r="A253" s="693">
        <v>0</v>
      </c>
      <c r="B253" s="693"/>
      <c r="C253" s="888" t="s">
        <v>678</v>
      </c>
      <c r="D253" s="693" t="str">
        <f t="shared" si="128"/>
        <v>7618393</v>
      </c>
      <c r="E253" s="693" t="s">
        <v>777</v>
      </c>
      <c r="F253" s="1005"/>
      <c r="G253" s="888" t="s">
        <v>678</v>
      </c>
      <c r="H253" s="690">
        <f>I253+L253</f>
        <v>0</v>
      </c>
      <c r="I253" s="760"/>
      <c r="J253" s="798"/>
      <c r="K253" s="798"/>
      <c r="L253" s="799"/>
      <c r="M253" s="766"/>
      <c r="N253" s="798"/>
      <c r="O253" s="798"/>
      <c r="P253" s="798"/>
      <c r="Q253" s="799"/>
      <c r="R253" s="803"/>
      <c r="S253" s="804"/>
      <c r="T253" s="807">
        <f t="shared" si="132"/>
        <v>0</v>
      </c>
      <c r="U253" s="462">
        <f t="shared" si="106"/>
        <v>0</v>
      </c>
      <c r="V253" s="463">
        <f t="shared" si="107"/>
        <v>0</v>
      </c>
      <c r="W253" s="782"/>
      <c r="X253" s="801"/>
      <c r="Y253" s="801"/>
      <c r="Z253" s="805"/>
      <c r="AA253" s="805"/>
    </row>
    <row r="254" spans="1:27" s="487" customFormat="1" ht="78" customHeight="1" hidden="1">
      <c r="A254" s="145">
        <v>250352</v>
      </c>
      <c r="B254" s="145">
        <v>250352</v>
      </c>
      <c r="C254" s="892" t="s">
        <v>1502</v>
      </c>
      <c r="D254" s="145" t="str">
        <f t="shared" si="128"/>
        <v>7618610</v>
      </c>
      <c r="E254" s="145" t="str">
        <f>VLOOKUP(A254,Класиф!A$3:C$376,3,FALSE)</f>
        <v>8610</v>
      </c>
      <c r="F254" s="1001" t="str">
        <f>VLOOKUP($A254,Класиф!$A$3:$E$376,5,FALSE)</f>
        <v>0180</v>
      </c>
      <c r="G254" s="892" t="s">
        <v>1502</v>
      </c>
      <c r="H254" s="123">
        <f t="shared" si="130"/>
        <v>0</v>
      </c>
      <c r="I254" s="921"/>
      <c r="J254" s="922"/>
      <c r="K254" s="922"/>
      <c r="L254" s="126"/>
      <c r="M254" s="123"/>
      <c r="N254" s="922"/>
      <c r="O254" s="922"/>
      <c r="P254" s="922"/>
      <c r="Q254" s="126"/>
      <c r="R254" s="923"/>
      <c r="S254" s="924"/>
      <c r="T254" s="102">
        <f t="shared" si="132"/>
        <v>0</v>
      </c>
      <c r="U254" s="462">
        <f t="shared" si="106"/>
        <v>0</v>
      </c>
      <c r="V254" s="463">
        <f t="shared" si="107"/>
        <v>0</v>
      </c>
      <c r="W254" s="464"/>
      <c r="X254" s="465"/>
      <c r="Y254" s="465"/>
      <c r="Z254" s="486"/>
      <c r="AA254" s="486"/>
    </row>
    <row r="255" spans="1:27" s="487" customFormat="1" ht="78" customHeight="1" hidden="1">
      <c r="A255" s="145">
        <v>250353</v>
      </c>
      <c r="B255" s="145">
        <v>250353</v>
      </c>
      <c r="C255" s="892" t="s">
        <v>1503</v>
      </c>
      <c r="D255" s="145" t="str">
        <f t="shared" si="128"/>
        <v>7618620</v>
      </c>
      <c r="E255" s="145" t="str">
        <f>VLOOKUP(A255,Класиф!A$3:C$376,3,FALSE)</f>
        <v>8620</v>
      </c>
      <c r="F255" s="1001" t="str">
        <f>VLOOKUP($A255,Класиф!$A$3:$E$376,5,FALSE)</f>
        <v>0180</v>
      </c>
      <c r="G255" s="892" t="s">
        <v>1503</v>
      </c>
      <c r="H255" s="123">
        <f t="shared" si="130"/>
        <v>0</v>
      </c>
      <c r="I255" s="395"/>
      <c r="J255" s="395"/>
      <c r="K255" s="395"/>
      <c r="L255" s="362"/>
      <c r="M255" s="123">
        <f>N255+Q255</f>
        <v>0</v>
      </c>
      <c r="N255" s="395"/>
      <c r="O255" s="395"/>
      <c r="P255" s="395"/>
      <c r="Q255" s="362"/>
      <c r="R255" s="121"/>
      <c r="S255" s="362"/>
      <c r="T255" s="102">
        <f t="shared" si="132"/>
        <v>0</v>
      </c>
      <c r="U255" s="462">
        <f t="shared" si="106"/>
        <v>0</v>
      </c>
      <c r="V255" s="463">
        <f t="shared" si="107"/>
        <v>0</v>
      </c>
      <c r="W255" s="464"/>
      <c r="X255" s="465"/>
      <c r="Y255" s="465"/>
      <c r="Z255" s="486"/>
      <c r="AA255" s="486"/>
    </row>
    <row r="256" spans="1:27" s="487" customFormat="1" ht="69" hidden="1">
      <c r="A256" s="145">
        <v>250344</v>
      </c>
      <c r="B256" s="145" t="s">
        <v>681</v>
      </c>
      <c r="C256" s="892" t="s">
        <v>682</v>
      </c>
      <c r="D256" s="145" t="str">
        <f t="shared" si="128"/>
        <v>7618370</v>
      </c>
      <c r="E256" s="145">
        <f>VLOOKUP(A256,Класиф!A$3:C$376,3,FALSE)</f>
        <v>8370</v>
      </c>
      <c r="F256" s="1001" t="str">
        <f>VLOOKUP($A256,Класиф!$A$3:$E$376,5,FALSE)</f>
        <v>0180</v>
      </c>
      <c r="G256" s="892" t="s">
        <v>682</v>
      </c>
      <c r="H256" s="123">
        <f>I256+L256</f>
        <v>0</v>
      </c>
      <c r="I256" s="395"/>
      <c r="J256" s="395"/>
      <c r="K256" s="395"/>
      <c r="L256" s="362"/>
      <c r="M256" s="123">
        <f>N256+Q256</f>
        <v>0</v>
      </c>
      <c r="N256" s="395"/>
      <c r="O256" s="395"/>
      <c r="P256" s="395"/>
      <c r="Q256" s="362"/>
      <c r="R256" s="121"/>
      <c r="S256" s="362"/>
      <c r="T256" s="102">
        <f t="shared" si="132"/>
        <v>0</v>
      </c>
      <c r="U256" s="462">
        <f t="shared" si="106"/>
        <v>0</v>
      </c>
      <c r="V256" s="463">
        <f t="shared" si="107"/>
        <v>0</v>
      </c>
      <c r="W256" s="464"/>
      <c r="X256" s="465"/>
      <c r="Y256" s="465"/>
      <c r="Z256" s="486"/>
      <c r="AA256" s="486"/>
    </row>
    <row r="257" spans="1:27" s="466" customFormat="1" ht="181.5" customHeight="1" hidden="1">
      <c r="A257" s="190">
        <v>250376</v>
      </c>
      <c r="B257" s="190">
        <v>250376</v>
      </c>
      <c r="C257" s="187" t="s">
        <v>1592</v>
      </c>
      <c r="D257" s="190" t="str">
        <f t="shared" si="128"/>
        <v>7618480</v>
      </c>
      <c r="E257" s="190" t="str">
        <f>VLOOKUP(A257,Класиф!A$3:C$376,3,FALSE)</f>
        <v>8480</v>
      </c>
      <c r="F257" s="1012" t="str">
        <f>VLOOKUP($A257,Класиф!$A$3:$E$376,5,FALSE)</f>
        <v>0180</v>
      </c>
      <c r="G257" s="892" t="s">
        <v>730</v>
      </c>
      <c r="H257" s="123">
        <f t="shared" si="130"/>
        <v>0</v>
      </c>
      <c r="I257" s="60"/>
      <c r="J257" s="60"/>
      <c r="K257" s="60"/>
      <c r="L257" s="61"/>
      <c r="M257" s="123">
        <f>N257+Q257</f>
        <v>0</v>
      </c>
      <c r="N257" s="60"/>
      <c r="O257" s="60"/>
      <c r="P257" s="60"/>
      <c r="Q257" s="61"/>
      <c r="R257" s="121"/>
      <c r="S257" s="362"/>
      <c r="T257" s="102">
        <f t="shared" si="132"/>
        <v>0</v>
      </c>
      <c r="U257" s="462">
        <f t="shared" si="106"/>
        <v>0</v>
      </c>
      <c r="V257" s="463">
        <f t="shared" si="107"/>
        <v>0</v>
      </c>
      <c r="W257" s="464"/>
      <c r="X257" s="438"/>
      <c r="Y257" s="438"/>
      <c r="Z257" s="465"/>
      <c r="AA257" s="465"/>
    </row>
    <row r="258" spans="1:27" s="466" customFormat="1" ht="20.25" hidden="1">
      <c r="A258" s="188">
        <v>250380</v>
      </c>
      <c r="B258" s="188">
        <v>250380</v>
      </c>
      <c r="C258" s="187" t="s">
        <v>486</v>
      </c>
      <c r="D258" s="188" t="str">
        <f t="shared" si="128"/>
        <v>7618800</v>
      </c>
      <c r="E258" s="188" t="s">
        <v>206</v>
      </c>
      <c r="F258" s="377" t="str">
        <f>VLOOKUP($A258,Класиф!$A$3:$E$376,5,FALSE)</f>
        <v>0180</v>
      </c>
      <c r="G258" s="187" t="s">
        <v>486</v>
      </c>
      <c r="H258" s="123">
        <f>SUM(H259:H264)</f>
        <v>0</v>
      </c>
      <c r="I258" s="60">
        <f aca="true" t="shared" si="133" ref="I258:T258">SUM(I259:I264)</f>
        <v>0</v>
      </c>
      <c r="J258" s="60">
        <f t="shared" si="133"/>
        <v>0</v>
      </c>
      <c r="K258" s="60">
        <f t="shared" si="133"/>
        <v>0</v>
      </c>
      <c r="L258" s="61">
        <f t="shared" si="133"/>
        <v>0</v>
      </c>
      <c r="M258" s="123">
        <f t="shared" si="133"/>
        <v>0</v>
      </c>
      <c r="N258" s="60">
        <f t="shared" si="133"/>
        <v>0</v>
      </c>
      <c r="O258" s="60">
        <f t="shared" si="133"/>
        <v>0</v>
      </c>
      <c r="P258" s="60">
        <f t="shared" si="133"/>
        <v>0</v>
      </c>
      <c r="Q258" s="61">
        <f t="shared" si="133"/>
        <v>0</v>
      </c>
      <c r="R258" s="121">
        <f t="shared" si="133"/>
        <v>0</v>
      </c>
      <c r="S258" s="362">
        <f t="shared" si="133"/>
        <v>0</v>
      </c>
      <c r="T258" s="102">
        <f t="shared" si="133"/>
        <v>0</v>
      </c>
      <c r="U258" s="462">
        <f t="shared" si="106"/>
        <v>0</v>
      </c>
      <c r="V258" s="463">
        <f t="shared" si="107"/>
        <v>0</v>
      </c>
      <c r="W258" s="464"/>
      <c r="X258" s="438"/>
      <c r="Y258" s="438"/>
      <c r="Z258" s="465"/>
      <c r="AA258" s="465"/>
    </row>
    <row r="259" spans="1:27" s="466" customFormat="1" ht="113.25" customHeight="1" hidden="1">
      <c r="A259" s="188">
        <v>0</v>
      </c>
      <c r="B259" s="188"/>
      <c r="C259" s="187" t="s">
        <v>559</v>
      </c>
      <c r="D259" s="188" t="str">
        <f t="shared" si="128"/>
        <v>7618801</v>
      </c>
      <c r="E259" s="188" t="s">
        <v>778</v>
      </c>
      <c r="F259" s="377"/>
      <c r="G259" s="187" t="s">
        <v>559</v>
      </c>
      <c r="H259" s="123">
        <f aca="true" t="shared" si="134" ref="H259:H264">+I259+L259</f>
        <v>0</v>
      </c>
      <c r="I259" s="60"/>
      <c r="J259" s="60"/>
      <c r="K259" s="60"/>
      <c r="L259" s="61"/>
      <c r="M259" s="123">
        <f aca="true" t="shared" si="135" ref="M259:M265">+N259+Q259</f>
        <v>0</v>
      </c>
      <c r="N259" s="60"/>
      <c r="O259" s="60"/>
      <c r="P259" s="60"/>
      <c r="Q259" s="61"/>
      <c r="R259" s="123"/>
      <c r="S259" s="124"/>
      <c r="T259" s="102">
        <f aca="true" t="shared" si="136" ref="T259:T267">+M259+H259</f>
        <v>0</v>
      </c>
      <c r="U259" s="462">
        <f t="shared" si="106"/>
        <v>0</v>
      </c>
      <c r="V259" s="463">
        <f t="shared" si="107"/>
        <v>0</v>
      </c>
      <c r="W259" s="464"/>
      <c r="X259" s="438"/>
      <c r="Y259" s="438"/>
      <c r="Z259" s="465"/>
      <c r="AA259" s="465"/>
    </row>
    <row r="260" spans="1:27" s="466" customFormat="1" ht="37.5" hidden="1">
      <c r="A260" s="188">
        <v>0</v>
      </c>
      <c r="B260" s="188"/>
      <c r="C260" s="187" t="s">
        <v>1500</v>
      </c>
      <c r="D260" s="188" t="str">
        <f t="shared" si="128"/>
        <v>7618802</v>
      </c>
      <c r="E260" s="188" t="s">
        <v>779</v>
      </c>
      <c r="F260" s="377"/>
      <c r="G260" s="187" t="s">
        <v>1500</v>
      </c>
      <c r="H260" s="123">
        <f t="shared" si="134"/>
        <v>0</v>
      </c>
      <c r="I260" s="60"/>
      <c r="J260" s="60"/>
      <c r="K260" s="60"/>
      <c r="L260" s="61"/>
      <c r="M260" s="123">
        <f t="shared" si="135"/>
        <v>0</v>
      </c>
      <c r="N260" s="60"/>
      <c r="O260" s="60"/>
      <c r="P260" s="60"/>
      <c r="Q260" s="61"/>
      <c r="R260" s="123"/>
      <c r="S260" s="124"/>
      <c r="T260" s="102">
        <f t="shared" si="136"/>
        <v>0</v>
      </c>
      <c r="U260" s="462">
        <f t="shared" si="106"/>
        <v>0</v>
      </c>
      <c r="V260" s="463">
        <f t="shared" si="107"/>
        <v>0</v>
      </c>
      <c r="W260" s="464"/>
      <c r="X260" s="438"/>
      <c r="Y260" s="438"/>
      <c r="Z260" s="465"/>
      <c r="AA260" s="465"/>
    </row>
    <row r="261" spans="1:27" s="466" customFormat="1" ht="37.5" hidden="1">
      <c r="A261" s="188">
        <v>0</v>
      </c>
      <c r="B261" s="188"/>
      <c r="C261" s="187" t="s">
        <v>1499</v>
      </c>
      <c r="D261" s="188" t="str">
        <f t="shared" si="128"/>
        <v>7618803</v>
      </c>
      <c r="E261" s="188" t="s">
        <v>780</v>
      </c>
      <c r="F261" s="377"/>
      <c r="G261" s="187" t="s">
        <v>1499</v>
      </c>
      <c r="H261" s="123">
        <f t="shared" si="134"/>
        <v>0</v>
      </c>
      <c r="I261" s="60"/>
      <c r="J261" s="60"/>
      <c r="K261" s="60"/>
      <c r="L261" s="61"/>
      <c r="M261" s="123">
        <f t="shared" si="135"/>
        <v>0</v>
      </c>
      <c r="N261" s="60"/>
      <c r="O261" s="60"/>
      <c r="P261" s="60"/>
      <c r="Q261" s="61"/>
      <c r="R261" s="123"/>
      <c r="S261" s="124"/>
      <c r="T261" s="102">
        <f t="shared" si="136"/>
        <v>0</v>
      </c>
      <c r="U261" s="462">
        <f t="shared" si="106"/>
        <v>0</v>
      </c>
      <c r="V261" s="463">
        <f t="shared" si="107"/>
        <v>0</v>
      </c>
      <c r="W261" s="464"/>
      <c r="X261" s="438"/>
      <c r="Y261" s="438"/>
      <c r="Z261" s="465"/>
      <c r="AA261" s="465"/>
    </row>
    <row r="262" spans="1:27" s="466" customFormat="1" ht="56.25" hidden="1">
      <c r="A262" s="188">
        <v>0</v>
      </c>
      <c r="B262" s="188"/>
      <c r="C262" s="187" t="s">
        <v>1501</v>
      </c>
      <c r="D262" s="188" t="str">
        <f t="shared" si="128"/>
        <v>7618804</v>
      </c>
      <c r="E262" s="188" t="s">
        <v>781</v>
      </c>
      <c r="F262" s="377"/>
      <c r="G262" s="187" t="s">
        <v>1501</v>
      </c>
      <c r="H262" s="123">
        <f t="shared" si="134"/>
        <v>0</v>
      </c>
      <c r="I262" s="60"/>
      <c r="J262" s="60"/>
      <c r="K262" s="60"/>
      <c r="L262" s="61"/>
      <c r="M262" s="123">
        <f t="shared" si="135"/>
        <v>0</v>
      </c>
      <c r="N262" s="60"/>
      <c r="O262" s="60"/>
      <c r="P262" s="60"/>
      <c r="Q262" s="61"/>
      <c r="R262" s="123"/>
      <c r="S262" s="124"/>
      <c r="T262" s="102">
        <f>+M262+H262</f>
        <v>0</v>
      </c>
      <c r="U262" s="462">
        <f t="shared" si="106"/>
        <v>0</v>
      </c>
      <c r="V262" s="463">
        <f t="shared" si="107"/>
        <v>0</v>
      </c>
      <c r="W262" s="464"/>
      <c r="X262" s="438"/>
      <c r="Y262" s="438"/>
      <c r="Z262" s="465"/>
      <c r="AA262" s="465"/>
    </row>
    <row r="263" spans="1:27" s="466" customFormat="1" ht="75" hidden="1">
      <c r="A263" s="188">
        <v>0</v>
      </c>
      <c r="B263" s="188"/>
      <c r="C263" s="187" t="s">
        <v>1506</v>
      </c>
      <c r="D263" s="188" t="str">
        <f t="shared" si="128"/>
        <v>7618805</v>
      </c>
      <c r="E263" s="188" t="s">
        <v>782</v>
      </c>
      <c r="F263" s="377"/>
      <c r="G263" s="187" t="s">
        <v>1506</v>
      </c>
      <c r="H263" s="123">
        <f t="shared" si="134"/>
        <v>0</v>
      </c>
      <c r="I263" s="60"/>
      <c r="J263" s="60"/>
      <c r="K263" s="60"/>
      <c r="L263" s="61"/>
      <c r="M263" s="123">
        <f t="shared" si="135"/>
        <v>0</v>
      </c>
      <c r="N263" s="60"/>
      <c r="O263" s="60"/>
      <c r="P263" s="60"/>
      <c r="Q263" s="61"/>
      <c r="R263" s="123"/>
      <c r="S263" s="124"/>
      <c r="T263" s="102">
        <f>+M263+H263</f>
        <v>0</v>
      </c>
      <c r="U263" s="462">
        <f t="shared" si="106"/>
        <v>0</v>
      </c>
      <c r="V263" s="463">
        <f t="shared" si="107"/>
        <v>0</v>
      </c>
      <c r="W263" s="464"/>
      <c r="X263" s="438"/>
      <c r="Y263" s="438"/>
      <c r="Z263" s="465"/>
      <c r="AA263" s="465"/>
    </row>
    <row r="264" spans="1:27" s="466" customFormat="1" ht="56.25" hidden="1">
      <c r="A264" s="188">
        <v>0</v>
      </c>
      <c r="B264" s="188"/>
      <c r="C264" s="187" t="s">
        <v>1498</v>
      </c>
      <c r="D264" s="188" t="str">
        <f t="shared" si="128"/>
        <v>7618806</v>
      </c>
      <c r="E264" s="188" t="s">
        <v>783</v>
      </c>
      <c r="F264" s="377"/>
      <c r="G264" s="187" t="s">
        <v>1498</v>
      </c>
      <c r="H264" s="123">
        <f t="shared" si="134"/>
        <v>0</v>
      </c>
      <c r="I264" s="60"/>
      <c r="J264" s="60"/>
      <c r="K264" s="60"/>
      <c r="L264" s="61"/>
      <c r="M264" s="123">
        <f t="shared" si="135"/>
        <v>0</v>
      </c>
      <c r="N264" s="60"/>
      <c r="O264" s="60"/>
      <c r="P264" s="60"/>
      <c r="Q264" s="61"/>
      <c r="R264" s="123"/>
      <c r="S264" s="124"/>
      <c r="T264" s="102">
        <f>+M264+H264</f>
        <v>0</v>
      </c>
      <c r="U264" s="462">
        <f t="shared" si="106"/>
        <v>0</v>
      </c>
      <c r="V264" s="463">
        <f t="shared" si="107"/>
        <v>0</v>
      </c>
      <c r="W264" s="464"/>
      <c r="X264" s="438"/>
      <c r="Y264" s="438"/>
      <c r="Z264" s="465"/>
      <c r="AA264" s="465"/>
    </row>
    <row r="265" spans="1:27" s="466" customFormat="1" ht="273.75" customHeight="1" hidden="1">
      <c r="A265" s="188">
        <v>250383</v>
      </c>
      <c r="B265" s="188" t="s">
        <v>1048</v>
      </c>
      <c r="C265" s="187" t="s">
        <v>1629</v>
      </c>
      <c r="D265" s="188" t="str">
        <f t="shared" si="128"/>
        <v>7618500</v>
      </c>
      <c r="E265" s="188" t="str">
        <f>VLOOKUP(A265,Класиф!A$3:C$376,3,FALSE)</f>
        <v>8500</v>
      </c>
      <c r="F265" s="377">
        <f>VLOOKUP($A265,Класиф!$A$3:$E$376,5,FALSE)</f>
        <v>1080</v>
      </c>
      <c r="G265" s="887" t="s">
        <v>733</v>
      </c>
      <c r="H265" s="121">
        <f>I265+L265</f>
        <v>0</v>
      </c>
      <c r="I265" s="60"/>
      <c r="J265" s="60"/>
      <c r="K265" s="60"/>
      <c r="L265" s="61"/>
      <c r="M265" s="123">
        <f t="shared" si="135"/>
        <v>0</v>
      </c>
      <c r="N265" s="60"/>
      <c r="O265" s="60"/>
      <c r="P265" s="60"/>
      <c r="Q265" s="61"/>
      <c r="R265" s="123"/>
      <c r="S265" s="124"/>
      <c r="T265" s="102">
        <f t="shared" si="136"/>
        <v>0</v>
      </c>
      <c r="U265" s="462">
        <f aca="true" t="shared" si="137" ref="U265:U291">+T265-M265-H265</f>
        <v>0</v>
      </c>
      <c r="V265" s="463">
        <f aca="true" t="shared" si="138" ref="V265:V291">+ABS(N265)+ABS(P265)+ABS(Q265)+ABS(H265)+ABS(K265)+ABS(L265)+ABS(M265)+ABS(O265)+ABS(R265)+ABS(S265)+ABS(J265)+ABS(I265)+ABS(T265)</f>
        <v>0</v>
      </c>
      <c r="W265" s="464"/>
      <c r="X265" s="438"/>
      <c r="Y265" s="438"/>
      <c r="Z265" s="465"/>
      <c r="AA265" s="465"/>
    </row>
    <row r="266" spans="1:27" s="466" customFormat="1" ht="86.25" customHeight="1" hidden="1">
      <c r="A266" s="188">
        <v>250384</v>
      </c>
      <c r="B266" s="188">
        <v>250384</v>
      </c>
      <c r="C266" s="187" t="s">
        <v>642</v>
      </c>
      <c r="D266" s="188" t="str">
        <f t="shared" si="128"/>
        <v>7618580</v>
      </c>
      <c r="E266" s="188" t="str">
        <f>VLOOKUP(A266,Класиф!A$3:C$376,3,FALSE)</f>
        <v>8580</v>
      </c>
      <c r="F266" s="377" t="str">
        <f>VLOOKUP($A266,Класиф!$A$3:$E$376,5,FALSE)</f>
        <v>0180</v>
      </c>
      <c r="G266" s="187" t="s">
        <v>747</v>
      </c>
      <c r="H266" s="121">
        <f>I266+L266</f>
        <v>0</v>
      </c>
      <c r="I266" s="60"/>
      <c r="J266" s="60"/>
      <c r="K266" s="60"/>
      <c r="L266" s="61"/>
      <c r="M266" s="123">
        <f>N266+Q266</f>
        <v>0</v>
      </c>
      <c r="N266" s="60"/>
      <c r="O266" s="60"/>
      <c r="P266" s="60"/>
      <c r="Q266" s="61"/>
      <c r="R266" s="123"/>
      <c r="S266" s="124"/>
      <c r="T266" s="102">
        <f t="shared" si="136"/>
        <v>0</v>
      </c>
      <c r="U266" s="462">
        <f t="shared" si="137"/>
        <v>0</v>
      </c>
      <c r="V266" s="463">
        <f t="shared" si="138"/>
        <v>0</v>
      </c>
      <c r="W266" s="464"/>
      <c r="X266" s="438"/>
      <c r="Y266" s="438"/>
      <c r="Z266" s="465"/>
      <c r="AA266" s="465"/>
    </row>
    <row r="267" spans="1:27" ht="75.75" hidden="1" thickBot="1">
      <c r="A267" s="188">
        <v>250388</v>
      </c>
      <c r="B267" s="188">
        <v>250388</v>
      </c>
      <c r="C267" s="192" t="s">
        <v>651</v>
      </c>
      <c r="D267" s="188" t="str">
        <f t="shared" si="128"/>
        <v>7618510</v>
      </c>
      <c r="E267" s="188" t="str">
        <f>VLOOKUP(A267,Класиф!A$3:C$376,3,FALSE)</f>
        <v>8510</v>
      </c>
      <c r="F267" s="377" t="str">
        <f>VLOOKUP($A267,Класиф!$A$3:$E$376,5,FALSE)</f>
        <v>0180</v>
      </c>
      <c r="G267" s="192" t="s">
        <v>650</v>
      </c>
      <c r="H267" s="123">
        <f>+I267+L267</f>
        <v>0</v>
      </c>
      <c r="I267" s="60"/>
      <c r="J267" s="60"/>
      <c r="K267" s="60"/>
      <c r="L267" s="61"/>
      <c r="M267" s="123">
        <f>+N267+Q267</f>
        <v>0</v>
      </c>
      <c r="N267" s="60"/>
      <c r="O267" s="60"/>
      <c r="P267" s="60"/>
      <c r="Q267" s="61"/>
      <c r="R267" s="123"/>
      <c r="S267" s="124"/>
      <c r="T267" s="102">
        <f t="shared" si="136"/>
        <v>0</v>
      </c>
      <c r="U267" s="462">
        <f t="shared" si="137"/>
        <v>0</v>
      </c>
      <c r="V267" s="463">
        <f t="shared" si="138"/>
        <v>0</v>
      </c>
      <c r="W267" s="464"/>
      <c r="X267" s="438"/>
      <c r="Y267" s="438"/>
      <c r="Z267" s="438"/>
      <c r="AA267" s="438"/>
    </row>
    <row r="268" spans="1:27" ht="21" thickBot="1">
      <c r="A268" s="194">
        <v>900202</v>
      </c>
      <c r="B268" s="194" t="s">
        <v>1448</v>
      </c>
      <c r="C268" s="889" t="s">
        <v>1115</v>
      </c>
      <c r="D268" s="194" t="s">
        <v>1448</v>
      </c>
      <c r="E268" s="194"/>
      <c r="F268" s="1015"/>
      <c r="G268" s="889" t="s">
        <v>1115</v>
      </c>
      <c r="H268" s="528">
        <f aca="true" t="shared" si="139" ref="H268:T268">+H238+H228+H234+H179+H205+H187+H55+H210+H17+H162+H158+H133+H83+H27+H8+H20+H217</f>
        <v>28801900</v>
      </c>
      <c r="I268" s="528">
        <f t="shared" si="139"/>
        <v>28801900</v>
      </c>
      <c r="J268" s="528">
        <f t="shared" si="139"/>
        <v>13251000</v>
      </c>
      <c r="K268" s="528">
        <f t="shared" si="139"/>
        <v>929400</v>
      </c>
      <c r="L268" s="528">
        <f t="shared" si="139"/>
        <v>0</v>
      </c>
      <c r="M268" s="528">
        <f t="shared" si="139"/>
        <v>2031300</v>
      </c>
      <c r="N268" s="528">
        <f t="shared" si="139"/>
        <v>0</v>
      </c>
      <c r="O268" s="528">
        <f t="shared" si="139"/>
        <v>0</v>
      </c>
      <c r="P268" s="528">
        <f t="shared" si="139"/>
        <v>0</v>
      </c>
      <c r="Q268" s="528">
        <f t="shared" si="139"/>
        <v>2031300</v>
      </c>
      <c r="R268" s="528">
        <f t="shared" si="139"/>
        <v>2031300</v>
      </c>
      <c r="S268" s="528">
        <f t="shared" si="139"/>
        <v>2031300</v>
      </c>
      <c r="T268" s="528">
        <f t="shared" si="139"/>
        <v>30833200</v>
      </c>
      <c r="U268" s="462">
        <f t="shared" si="137"/>
        <v>0</v>
      </c>
      <c r="V268" s="463">
        <f t="shared" si="138"/>
        <v>110742600</v>
      </c>
      <c r="W268" s="464"/>
      <c r="X268" s="481"/>
      <c r="Y268" s="438"/>
      <c r="Z268" s="438"/>
      <c r="AA268" s="438"/>
    </row>
    <row r="269" spans="1:27" ht="18.75" hidden="1">
      <c r="A269" s="529">
        <v>0</v>
      </c>
      <c r="B269" s="529"/>
      <c r="C269" s="530" t="s">
        <v>1135</v>
      </c>
      <c r="D269" s="529"/>
      <c r="E269" s="529"/>
      <c r="F269" s="529"/>
      <c r="G269" s="530" t="s">
        <v>1135</v>
      </c>
      <c r="H269" s="531" t="e">
        <f>+H268-#REF!</f>
        <v>#REF!</v>
      </c>
      <c r="I269" s="531" t="e">
        <f>+I268-#REF!</f>
        <v>#REF!</v>
      </c>
      <c r="J269" s="531" t="e">
        <f>+J268-#REF!</f>
        <v>#REF!</v>
      </c>
      <c r="K269" s="531" t="e">
        <f>+K268-#REF!</f>
        <v>#REF!</v>
      </c>
      <c r="L269" s="531" t="e">
        <f>+L268-#REF!</f>
        <v>#REF!</v>
      </c>
      <c r="M269" s="531" t="e">
        <f>+M268-#REF!</f>
        <v>#REF!</v>
      </c>
      <c r="N269" s="531" t="e">
        <f>+N268-#REF!</f>
        <v>#REF!</v>
      </c>
      <c r="O269" s="531" t="e">
        <f>+O268-#REF!</f>
        <v>#REF!</v>
      </c>
      <c r="P269" s="531" t="e">
        <f>+P268-#REF!</f>
        <v>#REF!</v>
      </c>
      <c r="Q269" s="531" t="e">
        <f>+Q268-#REF!</f>
        <v>#REF!</v>
      </c>
      <c r="R269" s="531" t="e">
        <f>+R268-#REF!</f>
        <v>#REF!</v>
      </c>
      <c r="S269" s="531" t="e">
        <f>+S268-#REF!</f>
        <v>#REF!</v>
      </c>
      <c r="T269" s="531" t="e">
        <f>+T268-#REF!</f>
        <v>#REF!</v>
      </c>
      <c r="U269" s="462" t="e">
        <f t="shared" si="137"/>
        <v>#REF!</v>
      </c>
      <c r="V269" s="463" t="e">
        <f t="shared" si="138"/>
        <v>#REF!</v>
      </c>
      <c r="W269" s="464"/>
      <c r="X269" s="438"/>
      <c r="Y269" s="454"/>
      <c r="Z269" s="438"/>
      <c r="AA269" s="438"/>
    </row>
    <row r="270" spans="1:27" ht="21" customHeight="1" hidden="1">
      <c r="A270" s="529">
        <v>0</v>
      </c>
      <c r="B270" s="529"/>
      <c r="C270" s="436" t="s">
        <v>1136</v>
      </c>
      <c r="D270" s="529"/>
      <c r="E270" s="529"/>
      <c r="F270" s="529"/>
      <c r="G270" s="436" t="s">
        <v>1136</v>
      </c>
      <c r="H270" s="531" t="e">
        <f>#REF!+#REF!-H268-#REF!</f>
        <v>#REF!</v>
      </c>
      <c r="I270" s="531"/>
      <c r="J270" s="531"/>
      <c r="K270" s="531"/>
      <c r="L270" s="531"/>
      <c r="M270" s="531" t="e">
        <f>#REF!+#REF!-M268-#REF!</f>
        <v>#REF!</v>
      </c>
      <c r="N270" s="531"/>
      <c r="O270" s="531"/>
      <c r="P270" s="531"/>
      <c r="Q270" s="531"/>
      <c r="R270" s="531" t="e">
        <f>#REF!+#REF!-(R268+#REF!+#REF!)/3</f>
        <v>#REF!</v>
      </c>
      <c r="S270" s="531" t="e">
        <f>+S268-#REF!</f>
        <v>#REF!</v>
      </c>
      <c r="T270" s="532" t="e">
        <f>#REF!+#REF!-T268-#REF!</f>
        <v>#REF!</v>
      </c>
      <c r="U270" s="462" t="e">
        <f t="shared" si="137"/>
        <v>#REF!</v>
      </c>
      <c r="V270" s="463" t="e">
        <f t="shared" si="138"/>
        <v>#REF!</v>
      </c>
      <c r="W270" s="464"/>
      <c r="X270" s="454"/>
      <c r="Y270" s="438"/>
      <c r="Z270" s="438"/>
      <c r="AA270" s="438"/>
    </row>
    <row r="271" spans="1:27" ht="18.75" customHeight="1" hidden="1" thickBot="1">
      <c r="A271" s="529">
        <v>0</v>
      </c>
      <c r="B271" s="529"/>
      <c r="C271" s="436"/>
      <c r="D271" s="529"/>
      <c r="E271" s="529"/>
      <c r="F271" s="529"/>
      <c r="G271" s="436"/>
      <c r="H271" s="533"/>
      <c r="I271" s="533"/>
      <c r="J271" s="533"/>
      <c r="K271" s="533"/>
      <c r="L271" s="533"/>
      <c r="M271" s="533"/>
      <c r="N271" s="533"/>
      <c r="O271" s="533"/>
      <c r="P271" s="533"/>
      <c r="Q271" s="533"/>
      <c r="R271" s="533"/>
      <c r="S271" s="533"/>
      <c r="T271" s="533"/>
      <c r="U271" s="462">
        <f t="shared" si="137"/>
        <v>0</v>
      </c>
      <c r="V271" s="463">
        <f t="shared" si="138"/>
        <v>0</v>
      </c>
      <c r="W271" s="464"/>
      <c r="X271" s="438"/>
      <c r="Y271" s="438"/>
      <c r="Z271" s="438"/>
      <c r="AA271" s="438"/>
    </row>
    <row r="272" spans="1:27" ht="18.75" hidden="1">
      <c r="A272" s="534">
        <v>10000</v>
      </c>
      <c r="B272" s="534" t="s">
        <v>714</v>
      </c>
      <c r="C272" s="890"/>
      <c r="D272" s="534" t="s">
        <v>714</v>
      </c>
      <c r="E272" s="467" t="s">
        <v>660</v>
      </c>
      <c r="F272" s="994"/>
      <c r="G272" s="427" t="s">
        <v>1509</v>
      </c>
      <c r="H272" s="663">
        <f aca="true" t="shared" si="140" ref="H272:T272">+H10</f>
        <v>0</v>
      </c>
      <c r="I272" s="663">
        <f t="shared" si="140"/>
        <v>0</v>
      </c>
      <c r="J272" s="663">
        <f t="shared" si="140"/>
        <v>0</v>
      </c>
      <c r="K272" s="663">
        <f t="shared" si="140"/>
        <v>0</v>
      </c>
      <c r="L272" s="663">
        <f t="shared" si="140"/>
        <v>0</v>
      </c>
      <c r="M272" s="663">
        <f t="shared" si="140"/>
        <v>0</v>
      </c>
      <c r="N272" s="663">
        <f t="shared" si="140"/>
        <v>0</v>
      </c>
      <c r="O272" s="663">
        <f t="shared" si="140"/>
        <v>0</v>
      </c>
      <c r="P272" s="663">
        <f t="shared" si="140"/>
        <v>0</v>
      </c>
      <c r="Q272" s="663">
        <f t="shared" si="140"/>
        <v>0</v>
      </c>
      <c r="R272" s="663">
        <f t="shared" si="140"/>
        <v>0</v>
      </c>
      <c r="S272" s="663">
        <f t="shared" si="140"/>
        <v>0</v>
      </c>
      <c r="T272" s="947">
        <f t="shared" si="140"/>
        <v>0</v>
      </c>
      <c r="U272" s="462">
        <f t="shared" si="137"/>
        <v>0</v>
      </c>
      <c r="V272" s="463">
        <f t="shared" si="138"/>
        <v>0</v>
      </c>
      <c r="W272" s="464" t="e">
        <f>+T272-#REF!</f>
        <v>#REF!</v>
      </c>
      <c r="X272" s="438"/>
      <c r="Y272" s="438"/>
      <c r="Z272" s="438"/>
      <c r="AA272" s="438"/>
    </row>
    <row r="273" spans="1:27" ht="18.75" hidden="1">
      <c r="A273" s="535">
        <v>70000</v>
      </c>
      <c r="B273" s="535" t="s">
        <v>716</v>
      </c>
      <c r="C273" s="891"/>
      <c r="D273" s="535" t="s">
        <v>716</v>
      </c>
      <c r="E273" s="467" t="str">
        <f>VLOOKUP(A273,Класиф!A$3:C$376,3,FALSE)</f>
        <v>1000</v>
      </c>
      <c r="F273" s="994"/>
      <c r="G273" s="427" t="s">
        <v>1199</v>
      </c>
      <c r="H273" s="664">
        <f>+H28+H163+H84+H56</f>
        <v>1431000</v>
      </c>
      <c r="I273" s="664">
        <f aca="true" t="shared" si="141" ref="I273:T273">+I28+I163+I84+I56</f>
        <v>1431000</v>
      </c>
      <c r="J273" s="664">
        <f t="shared" si="141"/>
        <v>504900</v>
      </c>
      <c r="K273" s="664">
        <f t="shared" si="141"/>
        <v>81800</v>
      </c>
      <c r="L273" s="664">
        <f t="shared" si="141"/>
        <v>0</v>
      </c>
      <c r="M273" s="664">
        <f t="shared" si="141"/>
        <v>1675000</v>
      </c>
      <c r="N273" s="664">
        <f t="shared" si="141"/>
        <v>0</v>
      </c>
      <c r="O273" s="664">
        <f t="shared" si="141"/>
        <v>0</v>
      </c>
      <c r="P273" s="664">
        <f t="shared" si="141"/>
        <v>0</v>
      </c>
      <c r="Q273" s="664">
        <f t="shared" si="141"/>
        <v>1675000</v>
      </c>
      <c r="R273" s="664">
        <f t="shared" si="141"/>
        <v>1675000</v>
      </c>
      <c r="S273" s="664">
        <f t="shared" si="141"/>
        <v>1675000</v>
      </c>
      <c r="T273" s="664">
        <f t="shared" si="141"/>
        <v>3106000</v>
      </c>
      <c r="U273" s="462">
        <f t="shared" si="137"/>
        <v>0</v>
      </c>
      <c r="V273" s="463">
        <f t="shared" si="138"/>
        <v>13254700</v>
      </c>
      <c r="W273" s="464"/>
      <c r="X273" s="438"/>
      <c r="Y273" s="438"/>
      <c r="Z273" s="438"/>
      <c r="AA273" s="438"/>
    </row>
    <row r="274" spans="1:27" ht="18.75" hidden="1">
      <c r="A274" s="535">
        <v>80000</v>
      </c>
      <c r="B274" s="535" t="s">
        <v>717</v>
      </c>
      <c r="C274" s="891"/>
      <c r="D274" s="535" t="s">
        <v>717</v>
      </c>
      <c r="E274" s="482" t="str">
        <f>VLOOKUP(A274,Класиф!A$3:C$376,3,FALSE)</f>
        <v>2000</v>
      </c>
      <c r="F274" s="996"/>
      <c r="G274" s="876" t="s">
        <v>1259</v>
      </c>
      <c r="H274" s="664">
        <f aca="true" t="shared" si="142" ref="H274:T274">+H87</f>
        <v>0</v>
      </c>
      <c r="I274" s="664">
        <f t="shared" si="142"/>
        <v>0</v>
      </c>
      <c r="J274" s="664">
        <f t="shared" si="142"/>
        <v>0</v>
      </c>
      <c r="K274" s="664">
        <f t="shared" si="142"/>
        <v>0</v>
      </c>
      <c r="L274" s="664">
        <f t="shared" si="142"/>
        <v>0</v>
      </c>
      <c r="M274" s="664">
        <f t="shared" si="142"/>
        <v>0</v>
      </c>
      <c r="N274" s="664">
        <f t="shared" si="142"/>
        <v>0</v>
      </c>
      <c r="O274" s="664">
        <f t="shared" si="142"/>
        <v>0</v>
      </c>
      <c r="P274" s="664">
        <f t="shared" si="142"/>
        <v>0</v>
      </c>
      <c r="Q274" s="664">
        <f t="shared" si="142"/>
        <v>0</v>
      </c>
      <c r="R274" s="664">
        <f t="shared" si="142"/>
        <v>0</v>
      </c>
      <c r="S274" s="664">
        <f t="shared" si="142"/>
        <v>0</v>
      </c>
      <c r="T274" s="948">
        <f t="shared" si="142"/>
        <v>0</v>
      </c>
      <c r="U274" s="462">
        <f t="shared" si="137"/>
        <v>0</v>
      </c>
      <c r="V274" s="463">
        <f t="shared" si="138"/>
        <v>0</v>
      </c>
      <c r="W274" s="464"/>
      <c r="X274" s="438"/>
      <c r="Y274" s="438"/>
      <c r="Z274" s="438"/>
      <c r="AA274" s="438"/>
    </row>
    <row r="275" spans="1:27" s="456" customFormat="1" ht="37.5" hidden="1">
      <c r="A275" s="535">
        <v>90000</v>
      </c>
      <c r="B275" s="535" t="s">
        <v>718</v>
      </c>
      <c r="C275" s="891"/>
      <c r="D275" s="535" t="s">
        <v>718</v>
      </c>
      <c r="E275" s="482" t="str">
        <f>VLOOKUP(A275,Класиф!A$3:C$376,3,FALSE)</f>
        <v>3000</v>
      </c>
      <c r="F275" s="996"/>
      <c r="G275" s="876" t="s">
        <v>604</v>
      </c>
      <c r="H275" s="664">
        <f aca="true" t="shared" si="143" ref="H275:T275">+H159+H134+H58</f>
        <v>4578800</v>
      </c>
      <c r="I275" s="664">
        <f t="shared" si="143"/>
        <v>4578800</v>
      </c>
      <c r="J275" s="664">
        <f t="shared" si="143"/>
        <v>0</v>
      </c>
      <c r="K275" s="664">
        <f t="shared" si="143"/>
        <v>0</v>
      </c>
      <c r="L275" s="664">
        <f t="shared" si="143"/>
        <v>0</v>
      </c>
      <c r="M275" s="664">
        <f t="shared" si="143"/>
        <v>150000</v>
      </c>
      <c r="N275" s="664">
        <f t="shared" si="143"/>
        <v>0</v>
      </c>
      <c r="O275" s="664">
        <f t="shared" si="143"/>
        <v>0</v>
      </c>
      <c r="P275" s="664">
        <f t="shared" si="143"/>
        <v>0</v>
      </c>
      <c r="Q275" s="664">
        <f t="shared" si="143"/>
        <v>150000</v>
      </c>
      <c r="R275" s="664">
        <f t="shared" si="143"/>
        <v>150000</v>
      </c>
      <c r="S275" s="664">
        <f t="shared" si="143"/>
        <v>150000</v>
      </c>
      <c r="T275" s="948">
        <f t="shared" si="143"/>
        <v>4728800</v>
      </c>
      <c r="U275" s="462">
        <f t="shared" si="137"/>
        <v>0</v>
      </c>
      <c r="V275" s="463">
        <f t="shared" si="138"/>
        <v>14486400</v>
      </c>
      <c r="W275" s="464"/>
      <c r="X275" s="438"/>
      <c r="Y275" s="438"/>
      <c r="Z275" s="454"/>
      <c r="AA275" s="454"/>
    </row>
    <row r="276" spans="1:27" ht="18.75" hidden="1">
      <c r="A276" s="535">
        <v>100000</v>
      </c>
      <c r="B276" s="535" t="s">
        <v>1116</v>
      </c>
      <c r="C276" s="536"/>
      <c r="D276" s="535" t="s">
        <v>1116</v>
      </c>
      <c r="E276" s="597"/>
      <c r="F276" s="597"/>
      <c r="G276" s="536"/>
      <c r="H276" s="664"/>
      <c r="I276" s="664"/>
      <c r="J276" s="664"/>
      <c r="K276" s="664"/>
      <c r="L276" s="664"/>
      <c r="M276" s="664"/>
      <c r="N276" s="664"/>
      <c r="O276" s="664"/>
      <c r="P276" s="664"/>
      <c r="Q276" s="664"/>
      <c r="R276" s="664"/>
      <c r="S276" s="664"/>
      <c r="T276" s="948"/>
      <c r="U276" s="462">
        <f t="shared" si="137"/>
        <v>0</v>
      </c>
      <c r="V276" s="463">
        <f t="shared" si="138"/>
        <v>0</v>
      </c>
      <c r="W276" s="464"/>
      <c r="X276" s="438"/>
      <c r="Y276" s="438"/>
      <c r="Z276" s="438"/>
      <c r="AA276" s="438"/>
    </row>
    <row r="277" spans="1:27" ht="18.75" hidden="1">
      <c r="A277" s="535">
        <v>110000</v>
      </c>
      <c r="B277" s="535" t="s">
        <v>1117</v>
      </c>
      <c r="C277" s="891"/>
      <c r="D277" s="535" t="s">
        <v>1117</v>
      </c>
      <c r="E277" s="482" t="str">
        <f>VLOOKUP(A277,Класиф!A$3:C$376,3,FALSE)</f>
        <v>4000</v>
      </c>
      <c r="F277" s="996"/>
      <c r="G277" s="876" t="s">
        <v>910</v>
      </c>
      <c r="H277" s="664">
        <f aca="true" t="shared" si="144" ref="H277:T277">+H167+H128</f>
        <v>0</v>
      </c>
      <c r="I277" s="664">
        <f t="shared" si="144"/>
        <v>0</v>
      </c>
      <c r="J277" s="664">
        <f t="shared" si="144"/>
        <v>0</v>
      </c>
      <c r="K277" s="664">
        <f t="shared" si="144"/>
        <v>0</v>
      </c>
      <c r="L277" s="664">
        <f t="shared" si="144"/>
        <v>0</v>
      </c>
      <c r="M277" s="664">
        <f t="shared" si="144"/>
        <v>0</v>
      </c>
      <c r="N277" s="664">
        <f t="shared" si="144"/>
        <v>0</v>
      </c>
      <c r="O277" s="664">
        <f t="shared" si="144"/>
        <v>0</v>
      </c>
      <c r="P277" s="664">
        <f t="shared" si="144"/>
        <v>0</v>
      </c>
      <c r="Q277" s="664">
        <f t="shared" si="144"/>
        <v>0</v>
      </c>
      <c r="R277" s="664">
        <f t="shared" si="144"/>
        <v>0</v>
      </c>
      <c r="S277" s="664">
        <f t="shared" si="144"/>
        <v>0</v>
      </c>
      <c r="T277" s="948">
        <f t="shared" si="144"/>
        <v>0</v>
      </c>
      <c r="U277" s="462">
        <f t="shared" si="137"/>
        <v>0</v>
      </c>
      <c r="V277" s="463">
        <f t="shared" si="138"/>
        <v>0</v>
      </c>
      <c r="W277" s="464"/>
      <c r="X277" s="438"/>
      <c r="Y277" s="438"/>
      <c r="Z277" s="438"/>
      <c r="AA277" s="438"/>
    </row>
    <row r="278" spans="1:27" ht="18.75" hidden="1">
      <c r="A278" s="535">
        <v>120000</v>
      </c>
      <c r="B278" s="535" t="s">
        <v>1118</v>
      </c>
      <c r="C278" s="891"/>
      <c r="D278" s="535" t="s">
        <v>1118</v>
      </c>
      <c r="E278" s="984" t="str">
        <f>VLOOKUP(A278,Класиф!A$3:C$376,3,FALSE)</f>
        <v>7200</v>
      </c>
      <c r="F278" s="994"/>
      <c r="G278" s="427" t="s">
        <v>1560</v>
      </c>
      <c r="H278" s="664">
        <f aca="true" t="shared" si="145" ref="H278:M278">+H21</f>
        <v>0</v>
      </c>
      <c r="I278" s="664">
        <f t="shared" si="145"/>
        <v>0</v>
      </c>
      <c r="J278" s="664">
        <f t="shared" si="145"/>
        <v>0</v>
      </c>
      <c r="K278" s="664">
        <f t="shared" si="145"/>
        <v>0</v>
      </c>
      <c r="L278" s="664">
        <f t="shared" si="145"/>
        <v>0</v>
      </c>
      <c r="M278" s="664">
        <f t="shared" si="145"/>
        <v>0</v>
      </c>
      <c r="N278" s="664">
        <f aca="true" t="shared" si="146" ref="N278:T278">+N21</f>
        <v>0</v>
      </c>
      <c r="O278" s="664">
        <f t="shared" si="146"/>
        <v>0</v>
      </c>
      <c r="P278" s="664">
        <f t="shared" si="146"/>
        <v>0</v>
      </c>
      <c r="Q278" s="664">
        <f t="shared" si="146"/>
        <v>0</v>
      </c>
      <c r="R278" s="664">
        <f t="shared" si="146"/>
        <v>0</v>
      </c>
      <c r="S278" s="664">
        <f t="shared" si="146"/>
        <v>0</v>
      </c>
      <c r="T278" s="664">
        <f t="shared" si="146"/>
        <v>0</v>
      </c>
      <c r="U278" s="462">
        <f t="shared" si="137"/>
        <v>0</v>
      </c>
      <c r="V278" s="463">
        <f t="shared" si="138"/>
        <v>0</v>
      </c>
      <c r="W278" s="464"/>
      <c r="X278" s="438"/>
      <c r="Y278" s="438"/>
      <c r="Z278" s="438"/>
      <c r="AA278" s="438"/>
    </row>
    <row r="279" spans="1:27" ht="18.75" hidden="1">
      <c r="A279" s="535">
        <v>130000</v>
      </c>
      <c r="B279" s="535" t="s">
        <v>1119</v>
      </c>
      <c r="C279" s="891"/>
      <c r="D279" s="535" t="s">
        <v>1119</v>
      </c>
      <c r="E279" s="482" t="str">
        <f>VLOOKUP(A279,Класиф!A$3:C$376,3,FALSE)</f>
        <v>5000</v>
      </c>
      <c r="F279" s="996"/>
      <c r="G279" s="483" t="s">
        <v>940</v>
      </c>
      <c r="H279" s="664">
        <f aca="true" t="shared" si="147" ref="H279:T279">+H49+H65</f>
        <v>22792100</v>
      </c>
      <c r="I279" s="664">
        <f t="shared" si="147"/>
        <v>22792100</v>
      </c>
      <c r="J279" s="664">
        <f t="shared" si="147"/>
        <v>12746100</v>
      </c>
      <c r="K279" s="664">
        <f t="shared" si="147"/>
        <v>847600</v>
      </c>
      <c r="L279" s="664">
        <f t="shared" si="147"/>
        <v>0</v>
      </c>
      <c r="M279" s="664">
        <f t="shared" si="147"/>
        <v>206300</v>
      </c>
      <c r="N279" s="664">
        <f t="shared" si="147"/>
        <v>0</v>
      </c>
      <c r="O279" s="664">
        <f t="shared" si="147"/>
        <v>0</v>
      </c>
      <c r="P279" s="664">
        <f t="shared" si="147"/>
        <v>0</v>
      </c>
      <c r="Q279" s="664">
        <f t="shared" si="147"/>
        <v>206300</v>
      </c>
      <c r="R279" s="664">
        <f t="shared" si="147"/>
        <v>206300</v>
      </c>
      <c r="S279" s="664">
        <f t="shared" si="147"/>
        <v>206300</v>
      </c>
      <c r="T279" s="948">
        <f t="shared" si="147"/>
        <v>22998400</v>
      </c>
      <c r="U279" s="462">
        <f t="shared" si="137"/>
        <v>0</v>
      </c>
      <c r="V279" s="463">
        <f t="shared" si="138"/>
        <v>83001500</v>
      </c>
      <c r="W279" s="464"/>
      <c r="X279" s="438"/>
      <c r="Y279" s="438"/>
      <c r="Z279" s="438"/>
      <c r="AA279" s="438"/>
    </row>
    <row r="280" spans="1:27" ht="18.75" hidden="1">
      <c r="A280" s="535">
        <v>150000</v>
      </c>
      <c r="B280" s="535" t="s">
        <v>1120</v>
      </c>
      <c r="C280" s="891"/>
      <c r="D280" s="535" t="s">
        <v>1120</v>
      </c>
      <c r="E280" s="896" t="str">
        <f>VLOOKUP(A280,Класиф!A$3:C$376,3,FALSE)</f>
        <v>6300</v>
      </c>
      <c r="F280" s="1000"/>
      <c r="G280" s="897" t="s">
        <v>210</v>
      </c>
      <c r="H280" s="664">
        <f>+H206+H188+H177+H151+H130+H182+H52+H180</f>
        <v>0</v>
      </c>
      <c r="I280" s="664">
        <f aca="true" t="shared" si="148" ref="I280:T280">+I206+I188+I177+I151+I130+I182+I52+I180</f>
        <v>0</v>
      </c>
      <c r="J280" s="664">
        <f t="shared" si="148"/>
        <v>0</v>
      </c>
      <c r="K280" s="664">
        <f t="shared" si="148"/>
        <v>0</v>
      </c>
      <c r="L280" s="664">
        <f t="shared" si="148"/>
        <v>0</v>
      </c>
      <c r="M280" s="664">
        <f t="shared" si="148"/>
        <v>0</v>
      </c>
      <c r="N280" s="664">
        <f t="shared" si="148"/>
        <v>0</v>
      </c>
      <c r="O280" s="664">
        <f t="shared" si="148"/>
        <v>0</v>
      </c>
      <c r="P280" s="664">
        <f t="shared" si="148"/>
        <v>0</v>
      </c>
      <c r="Q280" s="664">
        <f t="shared" si="148"/>
        <v>0</v>
      </c>
      <c r="R280" s="664">
        <f t="shared" si="148"/>
        <v>0</v>
      </c>
      <c r="S280" s="664">
        <f t="shared" si="148"/>
        <v>0</v>
      </c>
      <c r="T280" s="664">
        <f t="shared" si="148"/>
        <v>0</v>
      </c>
      <c r="U280" s="462">
        <f t="shared" si="137"/>
        <v>0</v>
      </c>
      <c r="V280" s="463">
        <f t="shared" si="138"/>
        <v>0</v>
      </c>
      <c r="W280" s="464"/>
      <c r="X280" s="438"/>
      <c r="Y280" s="438"/>
      <c r="Z280" s="438"/>
      <c r="AA280" s="438"/>
    </row>
    <row r="281" spans="1:27" ht="37.5" hidden="1">
      <c r="A281" s="535">
        <v>160000</v>
      </c>
      <c r="B281" s="535" t="s">
        <v>1121</v>
      </c>
      <c r="C281" s="891"/>
      <c r="D281" s="535" t="s">
        <v>1121</v>
      </c>
      <c r="E281" s="147" t="str">
        <f>VLOOKUP(A281,Класиф!A$3:C$376,3,FALSE)</f>
        <v>7300</v>
      </c>
      <c r="F281" s="1011"/>
      <c r="G281" s="883" t="s">
        <v>289</v>
      </c>
      <c r="H281" s="664">
        <f aca="true" t="shared" si="149" ref="H281:T281">+H211</f>
        <v>0</v>
      </c>
      <c r="I281" s="664">
        <f t="shared" si="149"/>
        <v>0</v>
      </c>
      <c r="J281" s="664">
        <f t="shared" si="149"/>
        <v>0</v>
      </c>
      <c r="K281" s="664">
        <f t="shared" si="149"/>
        <v>0</v>
      </c>
      <c r="L281" s="664">
        <f t="shared" si="149"/>
        <v>0</v>
      </c>
      <c r="M281" s="664">
        <f t="shared" si="149"/>
        <v>0</v>
      </c>
      <c r="N281" s="664">
        <f t="shared" si="149"/>
        <v>0</v>
      </c>
      <c r="O281" s="664">
        <f t="shared" si="149"/>
        <v>0</v>
      </c>
      <c r="P281" s="664">
        <f t="shared" si="149"/>
        <v>0</v>
      </c>
      <c r="Q281" s="664">
        <f t="shared" si="149"/>
        <v>0</v>
      </c>
      <c r="R281" s="664">
        <f t="shared" si="149"/>
        <v>0</v>
      </c>
      <c r="S281" s="664">
        <f t="shared" si="149"/>
        <v>0</v>
      </c>
      <c r="T281" s="948">
        <f t="shared" si="149"/>
        <v>0</v>
      </c>
      <c r="U281" s="462">
        <f t="shared" si="137"/>
        <v>0</v>
      </c>
      <c r="V281" s="463">
        <f t="shared" si="138"/>
        <v>0</v>
      </c>
      <c r="W281" s="464"/>
      <c r="X281" s="438"/>
      <c r="Y281" s="438"/>
      <c r="Z281" s="438"/>
      <c r="AA281" s="438"/>
    </row>
    <row r="282" spans="1:27" ht="37.5" hidden="1">
      <c r="A282" s="535">
        <v>170000</v>
      </c>
      <c r="B282" s="535" t="s">
        <v>1122</v>
      </c>
      <c r="C282" s="891"/>
      <c r="D282" s="535" t="s">
        <v>1122</v>
      </c>
      <c r="E282" s="482" t="str">
        <f>VLOOKUP(A282,Класиф!A$3:C$376,3,FALSE)</f>
        <v>6600</v>
      </c>
      <c r="F282" s="996"/>
      <c r="G282" s="876" t="s">
        <v>253</v>
      </c>
      <c r="H282" s="664">
        <f aca="true" t="shared" si="150" ref="H282:T282">+H193</f>
        <v>0</v>
      </c>
      <c r="I282" s="664">
        <f t="shared" si="150"/>
        <v>0</v>
      </c>
      <c r="J282" s="664">
        <f t="shared" si="150"/>
        <v>0</v>
      </c>
      <c r="K282" s="664">
        <f t="shared" si="150"/>
        <v>0</v>
      </c>
      <c r="L282" s="664">
        <f>+L193</f>
        <v>0</v>
      </c>
      <c r="M282" s="664">
        <f t="shared" si="150"/>
        <v>0</v>
      </c>
      <c r="N282" s="664">
        <f t="shared" si="150"/>
        <v>0</v>
      </c>
      <c r="O282" s="664">
        <f t="shared" si="150"/>
        <v>0</v>
      </c>
      <c r="P282" s="664">
        <f t="shared" si="150"/>
        <v>0</v>
      </c>
      <c r="Q282" s="664">
        <f t="shared" si="150"/>
        <v>0</v>
      </c>
      <c r="R282" s="664">
        <f t="shared" si="150"/>
        <v>0</v>
      </c>
      <c r="S282" s="664">
        <f t="shared" si="150"/>
        <v>0</v>
      </c>
      <c r="T282" s="948">
        <f t="shared" si="150"/>
        <v>0</v>
      </c>
      <c r="U282" s="462">
        <f t="shared" si="137"/>
        <v>0</v>
      </c>
      <c r="V282" s="463">
        <f t="shared" si="138"/>
        <v>0</v>
      </c>
      <c r="W282" s="464"/>
      <c r="X282" s="438"/>
      <c r="Y282" s="438"/>
      <c r="Z282" s="438"/>
      <c r="AA282" s="438"/>
    </row>
    <row r="283" spans="1:27" ht="37.5" hidden="1">
      <c r="A283" s="535">
        <v>180000</v>
      </c>
      <c r="B283" s="535" t="s">
        <v>1123</v>
      </c>
      <c r="C283" s="891"/>
      <c r="D283" s="535" t="s">
        <v>1123</v>
      </c>
      <c r="E283" s="482" t="s">
        <v>661</v>
      </c>
      <c r="F283" s="995"/>
      <c r="G283" s="980" t="s">
        <v>301</v>
      </c>
      <c r="H283" s="664">
        <f aca="true" t="shared" si="151" ref="H283:M283">+H235+H12+H195+H183</f>
        <v>0</v>
      </c>
      <c r="I283" s="664">
        <f t="shared" si="151"/>
        <v>0</v>
      </c>
      <c r="J283" s="664">
        <f t="shared" si="151"/>
        <v>0</v>
      </c>
      <c r="K283" s="664">
        <f t="shared" si="151"/>
        <v>0</v>
      </c>
      <c r="L283" s="664">
        <f t="shared" si="151"/>
        <v>0</v>
      </c>
      <c r="M283" s="664">
        <f t="shared" si="151"/>
        <v>0</v>
      </c>
      <c r="N283" s="664">
        <f aca="true" t="shared" si="152" ref="N283:T283">+N235+N12+N195+N183</f>
        <v>0</v>
      </c>
      <c r="O283" s="664">
        <f t="shared" si="152"/>
        <v>0</v>
      </c>
      <c r="P283" s="664">
        <f t="shared" si="152"/>
        <v>0</v>
      </c>
      <c r="Q283" s="664">
        <f t="shared" si="152"/>
        <v>0</v>
      </c>
      <c r="R283" s="664">
        <f t="shared" si="152"/>
        <v>0</v>
      </c>
      <c r="S283" s="664">
        <f t="shared" si="152"/>
        <v>0</v>
      </c>
      <c r="T283" s="664">
        <f t="shared" si="152"/>
        <v>0</v>
      </c>
      <c r="U283" s="462">
        <f t="shared" si="137"/>
        <v>0</v>
      </c>
      <c r="V283" s="463">
        <f t="shared" si="138"/>
        <v>0</v>
      </c>
      <c r="W283" s="464"/>
      <c r="X283" s="438"/>
      <c r="Y283" s="438"/>
      <c r="Z283" s="438"/>
      <c r="AA283" s="438"/>
    </row>
    <row r="284" spans="1:27" ht="37.5" hidden="1">
      <c r="A284" s="535">
        <v>200000</v>
      </c>
      <c r="B284" s="535" t="s">
        <v>1124</v>
      </c>
      <c r="C284" s="891"/>
      <c r="D284" s="535" t="s">
        <v>1124</v>
      </c>
      <c r="E284" s="515" t="str">
        <f>VLOOKUP(A284,Класиф!A$3:C$376,3,FALSE)</f>
        <v>7600</v>
      </c>
      <c r="F284" s="1011"/>
      <c r="G284" s="883" t="s">
        <v>320</v>
      </c>
      <c r="H284" s="664">
        <f aca="true" t="shared" si="153" ref="H284:T284">+H214+H218</f>
        <v>0</v>
      </c>
      <c r="I284" s="664">
        <f t="shared" si="153"/>
        <v>0</v>
      </c>
      <c r="J284" s="664">
        <f t="shared" si="153"/>
        <v>0</v>
      </c>
      <c r="K284" s="664">
        <f t="shared" si="153"/>
        <v>0</v>
      </c>
      <c r="L284" s="664">
        <f t="shared" si="153"/>
        <v>0</v>
      </c>
      <c r="M284" s="664">
        <f t="shared" si="153"/>
        <v>0</v>
      </c>
      <c r="N284" s="664">
        <f t="shared" si="153"/>
        <v>0</v>
      </c>
      <c r="O284" s="664">
        <f t="shared" si="153"/>
        <v>0</v>
      </c>
      <c r="P284" s="664">
        <f t="shared" si="153"/>
        <v>0</v>
      </c>
      <c r="Q284" s="664">
        <f t="shared" si="153"/>
        <v>0</v>
      </c>
      <c r="R284" s="664">
        <f t="shared" si="153"/>
        <v>0</v>
      </c>
      <c r="S284" s="664">
        <f t="shared" si="153"/>
        <v>0</v>
      </c>
      <c r="T284" s="948">
        <f t="shared" si="153"/>
        <v>0</v>
      </c>
      <c r="U284" s="462">
        <f t="shared" si="137"/>
        <v>0</v>
      </c>
      <c r="V284" s="463">
        <f t="shared" si="138"/>
        <v>0</v>
      </c>
      <c r="W284" s="464"/>
      <c r="X284" s="438"/>
      <c r="Y284" s="438"/>
      <c r="Z284" s="438"/>
      <c r="AA284" s="438"/>
    </row>
    <row r="285" spans="1:27" ht="37.5" hidden="1">
      <c r="A285" s="535">
        <v>210000</v>
      </c>
      <c r="B285" s="535" t="s">
        <v>1125</v>
      </c>
      <c r="C285" s="891"/>
      <c r="D285" s="535" t="s">
        <v>1125</v>
      </c>
      <c r="E285" s="515" t="str">
        <f>VLOOKUP(A285,Класиф!A$3:C$376,3,FALSE)</f>
        <v>7800</v>
      </c>
      <c r="F285" s="1011"/>
      <c r="G285" s="883" t="s">
        <v>333</v>
      </c>
      <c r="H285" s="664">
        <f>+H229</f>
        <v>0</v>
      </c>
      <c r="I285" s="664">
        <f aca="true" t="shared" si="154" ref="I285:T285">+I229</f>
        <v>0</v>
      </c>
      <c r="J285" s="664">
        <f t="shared" si="154"/>
        <v>0</v>
      </c>
      <c r="K285" s="664">
        <f t="shared" si="154"/>
        <v>0</v>
      </c>
      <c r="L285" s="664">
        <f t="shared" si="154"/>
        <v>0</v>
      </c>
      <c r="M285" s="664">
        <f t="shared" si="154"/>
        <v>0</v>
      </c>
      <c r="N285" s="664">
        <f t="shared" si="154"/>
        <v>0</v>
      </c>
      <c r="O285" s="664">
        <f t="shared" si="154"/>
        <v>0</v>
      </c>
      <c r="P285" s="664">
        <f t="shared" si="154"/>
        <v>0</v>
      </c>
      <c r="Q285" s="664">
        <f t="shared" si="154"/>
        <v>0</v>
      </c>
      <c r="R285" s="664">
        <f t="shared" si="154"/>
        <v>0</v>
      </c>
      <c r="S285" s="664">
        <f t="shared" si="154"/>
        <v>0</v>
      </c>
      <c r="T285" s="948">
        <f t="shared" si="154"/>
        <v>0</v>
      </c>
      <c r="U285" s="462">
        <f t="shared" si="137"/>
        <v>0</v>
      </c>
      <c r="V285" s="463">
        <f t="shared" si="138"/>
        <v>0</v>
      </c>
      <c r="W285" s="464"/>
      <c r="X285" s="438"/>
      <c r="Y285" s="438"/>
      <c r="Z285" s="438"/>
      <c r="AA285" s="438"/>
    </row>
    <row r="286" spans="1:27" ht="29.25" customHeight="1" hidden="1">
      <c r="A286" s="535">
        <v>240000</v>
      </c>
      <c r="B286" s="535" t="s">
        <v>1126</v>
      </c>
      <c r="C286" s="891"/>
      <c r="D286" s="535" t="s">
        <v>1126</v>
      </c>
      <c r="E286" s="482" t="str">
        <f>VLOOKUP(A286,Класиф!A$3:C$376,3,FALSE)</f>
        <v>9100</v>
      </c>
      <c r="F286" s="996"/>
      <c r="G286" s="876" t="s">
        <v>758</v>
      </c>
      <c r="H286" s="664">
        <f>+H197+H220</f>
        <v>0</v>
      </c>
      <c r="I286" s="664">
        <f aca="true" t="shared" si="155" ref="I286:T286">+I197+I220</f>
        <v>0</v>
      </c>
      <c r="J286" s="664">
        <f t="shared" si="155"/>
        <v>0</v>
      </c>
      <c r="K286" s="664">
        <f t="shared" si="155"/>
        <v>0</v>
      </c>
      <c r="L286" s="664">
        <f t="shared" si="155"/>
        <v>0</v>
      </c>
      <c r="M286" s="664">
        <f t="shared" si="155"/>
        <v>0</v>
      </c>
      <c r="N286" s="664">
        <f t="shared" si="155"/>
        <v>0</v>
      </c>
      <c r="O286" s="664">
        <f t="shared" si="155"/>
        <v>0</v>
      </c>
      <c r="P286" s="664">
        <f t="shared" si="155"/>
        <v>0</v>
      </c>
      <c r="Q286" s="664">
        <f t="shared" si="155"/>
        <v>0</v>
      </c>
      <c r="R286" s="664">
        <f t="shared" si="155"/>
        <v>0</v>
      </c>
      <c r="S286" s="664">
        <f t="shared" si="155"/>
        <v>0</v>
      </c>
      <c r="T286" s="948">
        <f t="shared" si="155"/>
        <v>0</v>
      </c>
      <c r="U286" s="462">
        <f t="shared" si="137"/>
        <v>0</v>
      </c>
      <c r="V286" s="463">
        <f t="shared" si="138"/>
        <v>0</v>
      </c>
      <c r="W286" s="464"/>
      <c r="X286" s="438"/>
      <c r="Y286" s="438"/>
      <c r="Z286" s="438"/>
      <c r="AA286" s="438"/>
    </row>
    <row r="287" spans="1:27" ht="18.75" hidden="1">
      <c r="A287" s="535">
        <v>250000</v>
      </c>
      <c r="B287" s="535" t="s">
        <v>1127</v>
      </c>
      <c r="C287" s="536"/>
      <c r="D287" s="535" t="s">
        <v>1127</v>
      </c>
      <c r="E287" s="482" t="s">
        <v>664</v>
      </c>
      <c r="F287" s="996"/>
      <c r="G287" s="483" t="s">
        <v>344</v>
      </c>
      <c r="H287" s="664">
        <f aca="true" t="shared" si="156" ref="H287:T287">+H156+H81+H25+H18+H13+H240+H203+H185+H226</f>
        <v>0</v>
      </c>
      <c r="I287" s="664">
        <f t="shared" si="156"/>
        <v>0</v>
      </c>
      <c r="J287" s="664">
        <f t="shared" si="156"/>
        <v>0</v>
      </c>
      <c r="K287" s="664">
        <f t="shared" si="156"/>
        <v>0</v>
      </c>
      <c r="L287" s="664">
        <f t="shared" si="156"/>
        <v>0</v>
      </c>
      <c r="M287" s="664">
        <f t="shared" si="156"/>
        <v>0</v>
      </c>
      <c r="N287" s="664">
        <f t="shared" si="156"/>
        <v>0</v>
      </c>
      <c r="O287" s="664">
        <f t="shared" si="156"/>
        <v>0</v>
      </c>
      <c r="P287" s="664">
        <f t="shared" si="156"/>
        <v>0</v>
      </c>
      <c r="Q287" s="664">
        <f t="shared" si="156"/>
        <v>0</v>
      </c>
      <c r="R287" s="664">
        <f t="shared" si="156"/>
        <v>0</v>
      </c>
      <c r="S287" s="664">
        <f t="shared" si="156"/>
        <v>0</v>
      </c>
      <c r="T287" s="948">
        <f t="shared" si="156"/>
        <v>0</v>
      </c>
      <c r="U287" s="462">
        <f t="shared" si="137"/>
        <v>0</v>
      </c>
      <c r="V287" s="463">
        <f t="shared" si="138"/>
        <v>0</v>
      </c>
      <c r="W287" s="464"/>
      <c r="X287" s="438"/>
      <c r="Y287" s="438"/>
      <c r="Z287" s="438"/>
      <c r="AA287" s="438"/>
    </row>
    <row r="288" spans="1:27" ht="18.75" hidden="1">
      <c r="A288" s="535">
        <v>250300</v>
      </c>
      <c r="B288" s="535" t="s">
        <v>1128</v>
      </c>
      <c r="C288" s="536"/>
      <c r="D288" s="535" t="s">
        <v>1128</v>
      </c>
      <c r="E288" s="597"/>
      <c r="F288" s="597"/>
      <c r="G288" s="536" t="s">
        <v>45</v>
      </c>
      <c r="H288" s="664">
        <f>SUM(H241:H267)-H258-H247-H250</f>
        <v>0</v>
      </c>
      <c r="I288" s="664">
        <f aca="true" t="shared" si="157" ref="I288:T288">SUM(I241:I267)-I258-I247-I250</f>
        <v>0</v>
      </c>
      <c r="J288" s="664">
        <f t="shared" si="157"/>
        <v>0</v>
      </c>
      <c r="K288" s="664">
        <f t="shared" si="157"/>
        <v>0</v>
      </c>
      <c r="L288" s="664">
        <f t="shared" si="157"/>
        <v>0</v>
      </c>
      <c r="M288" s="664">
        <f t="shared" si="157"/>
        <v>0</v>
      </c>
      <c r="N288" s="664">
        <f t="shared" si="157"/>
        <v>0</v>
      </c>
      <c r="O288" s="664">
        <f t="shared" si="157"/>
        <v>0</v>
      </c>
      <c r="P288" s="664">
        <f t="shared" si="157"/>
        <v>0</v>
      </c>
      <c r="Q288" s="664">
        <f t="shared" si="157"/>
        <v>0</v>
      </c>
      <c r="R288" s="664">
        <f t="shared" si="157"/>
        <v>0</v>
      </c>
      <c r="S288" s="664">
        <f t="shared" si="157"/>
        <v>0</v>
      </c>
      <c r="T288" s="948">
        <f t="shared" si="157"/>
        <v>0</v>
      </c>
      <c r="U288" s="462">
        <f t="shared" si="137"/>
        <v>0</v>
      </c>
      <c r="V288" s="463">
        <f t="shared" si="138"/>
        <v>0</v>
      </c>
      <c r="W288" s="464"/>
      <c r="X288" s="438"/>
      <c r="Y288" s="438"/>
      <c r="Z288" s="438"/>
      <c r="AA288" s="438"/>
    </row>
    <row r="289" spans="1:27" ht="19.5" hidden="1" thickBot="1">
      <c r="A289" s="537">
        <v>900201</v>
      </c>
      <c r="B289" s="537">
        <v>900201</v>
      </c>
      <c r="C289" s="538" t="s">
        <v>1447</v>
      </c>
      <c r="D289" s="537">
        <v>900201</v>
      </c>
      <c r="E289" s="598"/>
      <c r="F289" s="598"/>
      <c r="G289" s="538" t="s">
        <v>1447</v>
      </c>
      <c r="H289" s="665">
        <f>+H290-H288</f>
        <v>28801900</v>
      </c>
      <c r="I289" s="665">
        <f aca="true" t="shared" si="158" ref="I289:T289">+I290-I288</f>
        <v>28801900</v>
      </c>
      <c r="J289" s="665">
        <f t="shared" si="158"/>
        <v>13251000</v>
      </c>
      <c r="K289" s="665">
        <f t="shared" si="158"/>
        <v>929400</v>
      </c>
      <c r="L289" s="665">
        <f t="shared" si="158"/>
        <v>0</v>
      </c>
      <c r="M289" s="665">
        <f t="shared" si="158"/>
        <v>2031300</v>
      </c>
      <c r="N289" s="665">
        <f t="shared" si="158"/>
        <v>0</v>
      </c>
      <c r="O289" s="665">
        <f t="shared" si="158"/>
        <v>0</v>
      </c>
      <c r="P289" s="665">
        <f t="shared" si="158"/>
        <v>0</v>
      </c>
      <c r="Q289" s="665">
        <f t="shared" si="158"/>
        <v>2031300</v>
      </c>
      <c r="R289" s="665">
        <f t="shared" si="158"/>
        <v>2031300</v>
      </c>
      <c r="S289" s="665">
        <f t="shared" si="158"/>
        <v>2031300</v>
      </c>
      <c r="T289" s="949">
        <f t="shared" si="158"/>
        <v>30833200</v>
      </c>
      <c r="U289" s="462">
        <f t="shared" si="137"/>
        <v>0</v>
      </c>
      <c r="V289" s="463">
        <f t="shared" si="138"/>
        <v>110742600</v>
      </c>
      <c r="W289" s="464"/>
      <c r="X289" s="438"/>
      <c r="Y289" s="438"/>
      <c r="Z289" s="438"/>
      <c r="AA289" s="438"/>
    </row>
    <row r="290" spans="1:27" ht="19.5" hidden="1" thickBot="1">
      <c r="A290" s="539">
        <v>900202</v>
      </c>
      <c r="B290" s="539" t="s">
        <v>1448</v>
      </c>
      <c r="C290" s="540"/>
      <c r="D290" s="539" t="s">
        <v>1448</v>
      </c>
      <c r="E290" s="599"/>
      <c r="F290" s="599"/>
      <c r="G290" s="540"/>
      <c r="H290" s="666">
        <f>SUM(H272:H288)</f>
        <v>28801900</v>
      </c>
      <c r="I290" s="666">
        <f aca="true" t="shared" si="159" ref="I290:T290">SUM(I272:I288)</f>
        <v>28801900</v>
      </c>
      <c r="J290" s="666">
        <f t="shared" si="159"/>
        <v>13251000</v>
      </c>
      <c r="K290" s="666">
        <f t="shared" si="159"/>
        <v>929400</v>
      </c>
      <c r="L290" s="666">
        <f t="shared" si="159"/>
        <v>0</v>
      </c>
      <c r="M290" s="666">
        <f t="shared" si="159"/>
        <v>2031300</v>
      </c>
      <c r="N290" s="666">
        <f t="shared" si="159"/>
        <v>0</v>
      </c>
      <c r="O290" s="666">
        <f t="shared" si="159"/>
        <v>0</v>
      </c>
      <c r="P290" s="666">
        <f t="shared" si="159"/>
        <v>0</v>
      </c>
      <c r="Q290" s="666">
        <f t="shared" si="159"/>
        <v>2031300</v>
      </c>
      <c r="R290" s="666">
        <f t="shared" si="159"/>
        <v>2031300</v>
      </c>
      <c r="S290" s="666">
        <f t="shared" si="159"/>
        <v>2031300</v>
      </c>
      <c r="T290" s="950">
        <f t="shared" si="159"/>
        <v>30833200</v>
      </c>
      <c r="U290" s="462">
        <f t="shared" si="137"/>
        <v>0</v>
      </c>
      <c r="V290" s="463">
        <f t="shared" si="138"/>
        <v>110742600</v>
      </c>
      <c r="W290" s="464"/>
      <c r="X290" s="438"/>
      <c r="Y290" s="438"/>
      <c r="Z290" s="438"/>
      <c r="AA290" s="438"/>
    </row>
    <row r="291" spans="1:27" ht="18.75" hidden="1">
      <c r="A291" s="541"/>
      <c r="B291" s="541"/>
      <c r="C291" s="436"/>
      <c r="D291" s="541"/>
      <c r="E291" s="541"/>
      <c r="F291" s="541"/>
      <c r="G291" s="436"/>
      <c r="H291" s="611">
        <f>+H290-H268</f>
        <v>0</v>
      </c>
      <c r="I291" s="611">
        <f aca="true" t="shared" si="160" ref="I291:T291">+I290-I268</f>
        <v>0</v>
      </c>
      <c r="J291" s="611">
        <f t="shared" si="160"/>
        <v>0</v>
      </c>
      <c r="K291" s="611">
        <f t="shared" si="160"/>
        <v>0</v>
      </c>
      <c r="L291" s="611">
        <f t="shared" si="160"/>
        <v>0</v>
      </c>
      <c r="M291" s="611">
        <f t="shared" si="160"/>
        <v>0</v>
      </c>
      <c r="N291" s="611">
        <f t="shared" si="160"/>
        <v>0</v>
      </c>
      <c r="O291" s="611">
        <f t="shared" si="160"/>
        <v>0</v>
      </c>
      <c r="P291" s="611">
        <f t="shared" si="160"/>
        <v>0</v>
      </c>
      <c r="Q291" s="611">
        <f t="shared" si="160"/>
        <v>0</v>
      </c>
      <c r="R291" s="611">
        <f t="shared" si="160"/>
        <v>0</v>
      </c>
      <c r="S291" s="611">
        <f t="shared" si="160"/>
        <v>0</v>
      </c>
      <c r="T291" s="611">
        <f t="shared" si="160"/>
        <v>0</v>
      </c>
      <c r="U291" s="462">
        <f t="shared" si="137"/>
        <v>0</v>
      </c>
      <c r="V291" s="463">
        <f t="shared" si="138"/>
        <v>0</v>
      </c>
      <c r="W291" s="464"/>
      <c r="X291" s="438"/>
      <c r="Y291" s="438"/>
      <c r="Z291" s="438"/>
      <c r="AA291" s="438"/>
    </row>
    <row r="292" spans="1:27" ht="20.25" hidden="1">
      <c r="A292" s="541"/>
      <c r="B292" s="541"/>
      <c r="C292" s="543"/>
      <c r="D292" s="541"/>
      <c r="E292" s="541"/>
      <c r="F292" s="541"/>
      <c r="G292" s="543"/>
      <c r="H292" s="957"/>
      <c r="I292" s="957"/>
      <c r="J292" s="957"/>
      <c r="K292" s="957"/>
      <c r="L292" s="957"/>
      <c r="M292" s="957"/>
      <c r="N292" s="957"/>
      <c r="O292" s="957"/>
      <c r="P292" s="957"/>
      <c r="Q292" s="957"/>
      <c r="R292" s="957"/>
      <c r="S292" s="957"/>
      <c r="T292" s="957"/>
      <c r="U292" s="542"/>
      <c r="V292" s="463"/>
      <c r="W292" s="464"/>
      <c r="X292" s="438"/>
      <c r="Y292" s="438"/>
      <c r="Z292" s="438"/>
      <c r="AA292" s="438"/>
    </row>
    <row r="293" spans="1:27" ht="20.25" hidden="1">
      <c r="A293" s="541"/>
      <c r="B293" s="541"/>
      <c r="C293" s="543"/>
      <c r="D293" s="541"/>
      <c r="E293" s="541"/>
      <c r="F293" s="541"/>
      <c r="G293" s="543"/>
      <c r="H293" s="957"/>
      <c r="I293" s="957"/>
      <c r="J293" s="957"/>
      <c r="K293" s="957"/>
      <c r="L293" s="957"/>
      <c r="M293" s="957"/>
      <c r="N293" s="957"/>
      <c r="O293" s="957"/>
      <c r="P293" s="957"/>
      <c r="Q293" s="957"/>
      <c r="R293" s="957"/>
      <c r="S293" s="957"/>
      <c r="T293" s="957"/>
      <c r="U293" s="542"/>
      <c r="V293" s="463"/>
      <c r="W293" s="464"/>
      <c r="X293" s="438"/>
      <c r="Y293" s="438"/>
      <c r="Z293" s="438"/>
      <c r="AA293" s="438"/>
    </row>
    <row r="294" spans="1:27" ht="20.25">
      <c r="A294" s="541"/>
      <c r="B294" s="541"/>
      <c r="C294" s="543"/>
      <c r="D294" s="541"/>
      <c r="E294" s="541"/>
      <c r="F294" s="541"/>
      <c r="G294" s="543"/>
      <c r="H294" s="958"/>
      <c r="I294" s="957"/>
      <c r="J294" s="957"/>
      <c r="K294" s="957"/>
      <c r="L294" s="957"/>
      <c r="M294" s="957"/>
      <c r="N294" s="957"/>
      <c r="O294" s="957"/>
      <c r="P294" s="957"/>
      <c r="Q294" s="957"/>
      <c r="R294" s="957"/>
      <c r="S294" s="957"/>
      <c r="T294" s="957"/>
      <c r="U294" s="542"/>
      <c r="V294" s="463"/>
      <c r="W294" s="464"/>
      <c r="X294" s="438"/>
      <c r="Y294" s="438"/>
      <c r="Z294" s="438"/>
      <c r="AA294" s="438"/>
    </row>
    <row r="295" spans="1:27" ht="40.5">
      <c r="A295" s="544"/>
      <c r="B295" s="544"/>
      <c r="C295" s="543"/>
      <c r="D295" s="544"/>
      <c r="E295" s="544"/>
      <c r="F295" s="544"/>
      <c r="G295" s="543" t="s">
        <v>1641</v>
      </c>
      <c r="H295" s="1018"/>
      <c r="I295" s="959" t="s">
        <v>1642</v>
      </c>
      <c r="J295" s="959"/>
      <c r="K295" s="959"/>
      <c r="L295" s="959"/>
      <c r="M295" s="959"/>
      <c r="N295" s="959"/>
      <c r="O295" s="959"/>
      <c r="P295" s="959"/>
      <c r="Q295" s="959"/>
      <c r="R295" s="959"/>
      <c r="S295" s="959"/>
      <c r="T295" s="960"/>
      <c r="U295" s="545"/>
      <c r="V295" s="463"/>
      <c r="W295" s="464"/>
      <c r="X295" s="438"/>
      <c r="Y295" s="438"/>
      <c r="Z295" s="438"/>
      <c r="AA295" s="438"/>
    </row>
    <row r="296" spans="1:27" ht="20.25">
      <c r="A296" s="544"/>
      <c r="B296" s="544"/>
      <c r="C296" s="543"/>
      <c r="D296" s="544"/>
      <c r="E296" s="544"/>
      <c r="F296" s="544"/>
      <c r="G296" s="543"/>
      <c r="H296" s="959"/>
      <c r="I296" s="959"/>
      <c r="J296" s="959"/>
      <c r="K296" s="959"/>
      <c r="L296" s="959"/>
      <c r="M296" s="959"/>
      <c r="N296" s="959"/>
      <c r="O296" s="959"/>
      <c r="P296" s="959"/>
      <c r="Q296" s="959"/>
      <c r="R296" s="959"/>
      <c r="S296" s="959"/>
      <c r="T296" s="960"/>
      <c r="U296" s="545"/>
      <c r="V296" s="463"/>
      <c r="W296" s="464"/>
      <c r="X296" s="438"/>
      <c r="Y296" s="438"/>
      <c r="Z296" s="438"/>
      <c r="AA296" s="438"/>
    </row>
    <row r="297" spans="1:27" ht="18.75">
      <c r="A297" s="544"/>
      <c r="B297" s="544"/>
      <c r="C297" s="436"/>
      <c r="D297" s="544"/>
      <c r="E297" s="544"/>
      <c r="F297" s="544"/>
      <c r="G297" s="436"/>
      <c r="H297" s="960"/>
      <c r="I297" s="960"/>
      <c r="J297" s="960"/>
      <c r="K297" s="960"/>
      <c r="L297" s="960"/>
      <c r="M297" s="960"/>
      <c r="N297" s="960"/>
      <c r="O297" s="960"/>
      <c r="P297" s="960"/>
      <c r="Q297" s="960"/>
      <c r="R297" s="960"/>
      <c r="S297" s="960"/>
      <c r="T297" s="960"/>
      <c r="U297" s="545"/>
      <c r="V297" s="463"/>
      <c r="W297" s="464"/>
      <c r="X297" s="438"/>
      <c r="Y297" s="438"/>
      <c r="Z297" s="438"/>
      <c r="AA297" s="438"/>
    </row>
    <row r="298" spans="1:27" ht="18.75">
      <c r="A298" s="544"/>
      <c r="B298" s="544"/>
      <c r="C298" s="436"/>
      <c r="D298" s="544"/>
      <c r="E298" s="544"/>
      <c r="F298" s="544"/>
      <c r="G298" s="436"/>
      <c r="H298" s="960"/>
      <c r="I298" s="960"/>
      <c r="J298" s="960"/>
      <c r="K298" s="960"/>
      <c r="L298" s="960"/>
      <c r="M298" s="960"/>
      <c r="N298" s="960"/>
      <c r="O298" s="960"/>
      <c r="P298" s="960"/>
      <c r="Q298" s="960"/>
      <c r="R298" s="960"/>
      <c r="S298" s="960"/>
      <c r="T298" s="960"/>
      <c r="U298" s="545"/>
      <c r="V298" s="463"/>
      <c r="W298" s="464"/>
      <c r="X298" s="438"/>
      <c r="Y298" s="438"/>
      <c r="Z298" s="438"/>
      <c r="AA298" s="438"/>
    </row>
    <row r="299" spans="1:27" ht="44.25" customHeight="1">
      <c r="A299" s="544"/>
      <c r="B299" s="544"/>
      <c r="C299" s="436"/>
      <c r="D299" s="544"/>
      <c r="E299" s="544"/>
      <c r="F299" s="544"/>
      <c r="G299" s="436"/>
      <c r="H299" s="960"/>
      <c r="I299" s="960"/>
      <c r="J299" s="960"/>
      <c r="K299" s="960"/>
      <c r="L299" s="960"/>
      <c r="M299" s="960"/>
      <c r="N299" s="960"/>
      <c r="O299" s="960"/>
      <c r="P299" s="960"/>
      <c r="Q299" s="960"/>
      <c r="R299" s="960"/>
      <c r="S299" s="960"/>
      <c r="T299" s="960"/>
      <c r="U299" s="545"/>
      <c r="V299" s="463"/>
      <c r="W299" s="464"/>
      <c r="X299" s="438"/>
      <c r="Y299" s="438"/>
      <c r="Z299" s="438"/>
      <c r="AA299" s="438"/>
    </row>
    <row r="300" spans="1:27" ht="18.75">
      <c r="A300" s="544"/>
      <c r="B300" s="544"/>
      <c r="C300" s="436"/>
      <c r="D300" s="544"/>
      <c r="E300" s="544"/>
      <c r="F300" s="544"/>
      <c r="G300" s="436"/>
      <c r="H300" s="960"/>
      <c r="I300" s="960"/>
      <c r="J300" s="960"/>
      <c r="K300" s="960"/>
      <c r="L300" s="960"/>
      <c r="M300" s="960"/>
      <c r="N300" s="960"/>
      <c r="O300" s="960"/>
      <c r="P300" s="960"/>
      <c r="Q300" s="960"/>
      <c r="R300" s="960"/>
      <c r="S300" s="960"/>
      <c r="T300" s="960"/>
      <c r="U300" s="545"/>
      <c r="V300" s="463"/>
      <c r="W300" s="464"/>
      <c r="X300" s="438"/>
      <c r="Y300" s="438"/>
      <c r="Z300" s="438"/>
      <c r="AA300" s="438"/>
    </row>
    <row r="301" spans="1:27" ht="18.75">
      <c r="A301" s="544"/>
      <c r="B301" s="544"/>
      <c r="C301" s="436"/>
      <c r="D301" s="544"/>
      <c r="E301" s="544"/>
      <c r="F301" s="544"/>
      <c r="G301" s="436"/>
      <c r="H301" s="960"/>
      <c r="I301" s="960"/>
      <c r="J301" s="960"/>
      <c r="K301" s="960"/>
      <c r="L301" s="960"/>
      <c r="M301" s="960"/>
      <c r="N301" s="960"/>
      <c r="O301" s="960"/>
      <c r="P301" s="960"/>
      <c r="Q301" s="960"/>
      <c r="R301" s="960"/>
      <c r="S301" s="960"/>
      <c r="T301" s="960"/>
      <c r="U301" s="545"/>
      <c r="V301" s="463"/>
      <c r="W301" s="464"/>
      <c r="X301" s="438"/>
      <c r="Y301" s="438"/>
      <c r="Z301" s="438"/>
      <c r="AA301" s="438"/>
    </row>
    <row r="302" spans="1:27" ht="18.75">
      <c r="A302" s="544"/>
      <c r="B302" s="544"/>
      <c r="C302" s="436"/>
      <c r="D302" s="544"/>
      <c r="E302" s="544"/>
      <c r="F302" s="544"/>
      <c r="G302" s="436"/>
      <c r="H302" s="960"/>
      <c r="I302" s="960"/>
      <c r="J302" s="960"/>
      <c r="K302" s="960"/>
      <c r="L302" s="960"/>
      <c r="M302" s="960"/>
      <c r="N302" s="960"/>
      <c r="O302" s="960"/>
      <c r="P302" s="960"/>
      <c r="Q302" s="960"/>
      <c r="R302" s="960"/>
      <c r="S302" s="960"/>
      <c r="T302" s="960"/>
      <c r="U302" s="545"/>
      <c r="V302" s="463"/>
      <c r="W302" s="464"/>
      <c r="X302" s="438"/>
      <c r="Y302" s="438"/>
      <c r="Z302" s="438"/>
      <c r="AA302" s="438"/>
    </row>
    <row r="303" spans="1:27" ht="18.75">
      <c r="A303" s="544"/>
      <c r="B303" s="544"/>
      <c r="C303" s="436"/>
      <c r="D303" s="544"/>
      <c r="E303" s="544"/>
      <c r="F303" s="544"/>
      <c r="G303" s="436"/>
      <c r="H303" s="960"/>
      <c r="I303" s="960"/>
      <c r="J303" s="960"/>
      <c r="K303" s="960"/>
      <c r="L303" s="960"/>
      <c r="M303" s="960"/>
      <c r="N303" s="960"/>
      <c r="O303" s="960"/>
      <c r="P303" s="960"/>
      <c r="Q303" s="960"/>
      <c r="R303" s="960"/>
      <c r="S303" s="960"/>
      <c r="T303" s="960"/>
      <c r="U303" s="545"/>
      <c r="V303" s="463"/>
      <c r="W303" s="464"/>
      <c r="X303" s="438"/>
      <c r="Y303" s="438"/>
      <c r="Z303" s="438"/>
      <c r="AA303" s="438"/>
    </row>
    <row r="304" spans="1:27" ht="18.75">
      <c r="A304" s="544"/>
      <c r="B304" s="544"/>
      <c r="C304" s="436"/>
      <c r="D304" s="544"/>
      <c r="E304" s="544"/>
      <c r="F304" s="544"/>
      <c r="G304" s="436"/>
      <c r="H304" s="960"/>
      <c r="I304" s="960"/>
      <c r="J304" s="960"/>
      <c r="K304" s="960"/>
      <c r="L304" s="960"/>
      <c r="M304" s="960"/>
      <c r="N304" s="960"/>
      <c r="O304" s="960"/>
      <c r="P304" s="960"/>
      <c r="Q304" s="960"/>
      <c r="R304" s="960"/>
      <c r="S304" s="960"/>
      <c r="T304" s="960"/>
      <c r="U304" s="545"/>
      <c r="V304" s="463"/>
      <c r="W304" s="464"/>
      <c r="X304" s="438"/>
      <c r="Y304" s="438"/>
      <c r="Z304" s="438"/>
      <c r="AA304" s="438"/>
    </row>
    <row r="305" spans="1:27" ht="18.75">
      <c r="A305" s="544"/>
      <c r="B305" s="544"/>
      <c r="C305" s="436"/>
      <c r="D305" s="544"/>
      <c r="E305" s="544"/>
      <c r="F305" s="544"/>
      <c r="G305" s="436"/>
      <c r="H305" s="960"/>
      <c r="I305" s="960"/>
      <c r="J305" s="960"/>
      <c r="K305" s="960"/>
      <c r="L305" s="960"/>
      <c r="M305" s="960"/>
      <c r="N305" s="960"/>
      <c r="O305" s="960"/>
      <c r="P305" s="960"/>
      <c r="Q305" s="960"/>
      <c r="R305" s="960"/>
      <c r="S305" s="960"/>
      <c r="T305" s="960"/>
      <c r="U305" s="545"/>
      <c r="V305" s="463"/>
      <c r="W305" s="464"/>
      <c r="X305" s="438"/>
      <c r="Y305" s="438"/>
      <c r="Z305" s="438"/>
      <c r="AA305" s="438"/>
    </row>
    <row r="306" spans="1:27" ht="18.75">
      <c r="A306" s="544"/>
      <c r="B306" s="544"/>
      <c r="C306" s="436"/>
      <c r="D306" s="544"/>
      <c r="E306" s="544"/>
      <c r="F306" s="544"/>
      <c r="G306" s="436"/>
      <c r="H306" s="960"/>
      <c r="I306" s="960"/>
      <c r="J306" s="960"/>
      <c r="K306" s="960"/>
      <c r="L306" s="960"/>
      <c r="M306" s="960"/>
      <c r="N306" s="960"/>
      <c r="O306" s="960"/>
      <c r="P306" s="960"/>
      <c r="Q306" s="960"/>
      <c r="R306" s="960"/>
      <c r="S306" s="960"/>
      <c r="T306" s="960"/>
      <c r="U306" s="545"/>
      <c r="V306" s="463"/>
      <c r="W306" s="464"/>
      <c r="X306" s="438"/>
      <c r="Y306" s="438"/>
      <c r="Z306" s="438"/>
      <c r="AA306" s="438"/>
    </row>
    <row r="307" spans="1:27" ht="18.75">
      <c r="A307" s="544"/>
      <c r="B307" s="544"/>
      <c r="C307" s="436"/>
      <c r="D307" s="544"/>
      <c r="E307" s="544"/>
      <c r="F307" s="544"/>
      <c r="G307" s="436"/>
      <c r="H307" s="960"/>
      <c r="I307" s="960"/>
      <c r="J307" s="960"/>
      <c r="K307" s="960"/>
      <c r="L307" s="960"/>
      <c r="M307" s="960"/>
      <c r="N307" s="960"/>
      <c r="O307" s="960"/>
      <c r="P307" s="960"/>
      <c r="Q307" s="960"/>
      <c r="R307" s="960"/>
      <c r="S307" s="960"/>
      <c r="T307" s="960"/>
      <c r="U307" s="545"/>
      <c r="V307" s="463"/>
      <c r="W307" s="464"/>
      <c r="X307" s="438"/>
      <c r="Y307" s="438"/>
      <c r="Z307" s="438"/>
      <c r="AA307" s="438"/>
    </row>
    <row r="308" spans="1:27" ht="18.75">
      <c r="A308" s="544"/>
      <c r="B308" s="544"/>
      <c r="C308" s="436"/>
      <c r="D308" s="544"/>
      <c r="E308" s="544"/>
      <c r="F308" s="544"/>
      <c r="G308" s="436"/>
      <c r="H308" s="960"/>
      <c r="I308" s="960"/>
      <c r="J308" s="960"/>
      <c r="K308" s="960"/>
      <c r="L308" s="960"/>
      <c r="M308" s="960"/>
      <c r="N308" s="960"/>
      <c r="O308" s="960"/>
      <c r="P308" s="960"/>
      <c r="Q308" s="960"/>
      <c r="R308" s="960"/>
      <c r="S308" s="960"/>
      <c r="T308" s="960"/>
      <c r="U308" s="545"/>
      <c r="V308" s="463"/>
      <c r="W308" s="464"/>
      <c r="X308" s="438"/>
      <c r="Y308" s="438"/>
      <c r="Z308" s="438"/>
      <c r="AA308" s="438"/>
    </row>
    <row r="309" spans="1:27" ht="18.75">
      <c r="A309" s="544"/>
      <c r="B309" s="544"/>
      <c r="C309" s="436"/>
      <c r="D309" s="544"/>
      <c r="E309" s="544"/>
      <c r="F309" s="544"/>
      <c r="G309" s="436"/>
      <c r="H309" s="960"/>
      <c r="I309" s="960"/>
      <c r="J309" s="960"/>
      <c r="K309" s="960"/>
      <c r="L309" s="960"/>
      <c r="M309" s="960"/>
      <c r="N309" s="960"/>
      <c r="O309" s="960"/>
      <c r="P309" s="960"/>
      <c r="Q309" s="960"/>
      <c r="R309" s="960"/>
      <c r="S309" s="960"/>
      <c r="T309" s="960"/>
      <c r="U309" s="545"/>
      <c r="V309" s="463"/>
      <c r="W309" s="464"/>
      <c r="X309" s="438"/>
      <c r="Y309" s="438"/>
      <c r="Z309" s="438"/>
      <c r="AA309" s="438"/>
    </row>
    <row r="310" spans="1:27" ht="18.75">
      <c r="A310" s="544"/>
      <c r="B310" s="544"/>
      <c r="C310" s="436"/>
      <c r="D310" s="544"/>
      <c r="E310" s="544"/>
      <c r="F310" s="544"/>
      <c r="G310" s="436"/>
      <c r="H310" s="960"/>
      <c r="I310" s="960"/>
      <c r="J310" s="960"/>
      <c r="K310" s="960"/>
      <c r="L310" s="960"/>
      <c r="M310" s="960"/>
      <c r="N310" s="960"/>
      <c r="O310" s="960"/>
      <c r="P310" s="960"/>
      <c r="Q310" s="960"/>
      <c r="R310" s="960"/>
      <c r="S310" s="960"/>
      <c r="T310" s="960"/>
      <c r="U310" s="545"/>
      <c r="V310" s="463"/>
      <c r="W310" s="464"/>
      <c r="X310" s="438"/>
      <c r="Y310" s="438"/>
      <c r="Z310" s="438"/>
      <c r="AA310" s="438"/>
    </row>
    <row r="311" spans="1:27" ht="18.75">
      <c r="A311" s="544"/>
      <c r="B311" s="544"/>
      <c r="C311" s="436"/>
      <c r="D311" s="544"/>
      <c r="E311" s="544"/>
      <c r="F311" s="544"/>
      <c r="G311" s="436"/>
      <c r="H311" s="960"/>
      <c r="I311" s="960"/>
      <c r="J311" s="960"/>
      <c r="K311" s="960"/>
      <c r="L311" s="960"/>
      <c r="M311" s="960"/>
      <c r="N311" s="960"/>
      <c r="O311" s="960"/>
      <c r="P311" s="960"/>
      <c r="Q311" s="960"/>
      <c r="R311" s="960"/>
      <c r="S311" s="960"/>
      <c r="T311" s="960"/>
      <c r="U311" s="545"/>
      <c r="V311" s="463"/>
      <c r="W311" s="464"/>
      <c r="X311" s="438"/>
      <c r="Y311" s="438"/>
      <c r="Z311" s="438"/>
      <c r="AA311" s="438"/>
    </row>
    <row r="312" spans="1:27" ht="18.75">
      <c r="A312" s="544"/>
      <c r="B312" s="544"/>
      <c r="C312" s="436"/>
      <c r="D312" s="544"/>
      <c r="E312" s="544"/>
      <c r="F312" s="544"/>
      <c r="G312" s="436"/>
      <c r="H312" s="960"/>
      <c r="I312" s="960"/>
      <c r="J312" s="960"/>
      <c r="K312" s="960"/>
      <c r="L312" s="960"/>
      <c r="M312" s="960"/>
      <c r="N312" s="960"/>
      <c r="O312" s="960"/>
      <c r="P312" s="960"/>
      <c r="Q312" s="960"/>
      <c r="R312" s="960"/>
      <c r="S312" s="960"/>
      <c r="T312" s="960"/>
      <c r="U312" s="545"/>
      <c r="V312" s="463"/>
      <c r="W312" s="464"/>
      <c r="X312" s="438"/>
      <c r="Y312" s="438"/>
      <c r="Z312" s="438"/>
      <c r="AA312" s="438"/>
    </row>
    <row r="313" spans="1:27" ht="18.75">
      <c r="A313" s="544"/>
      <c r="B313" s="544"/>
      <c r="C313" s="436"/>
      <c r="D313" s="544"/>
      <c r="E313" s="544"/>
      <c r="F313" s="544"/>
      <c r="G313" s="436"/>
      <c r="H313" s="960"/>
      <c r="I313" s="960"/>
      <c r="J313" s="960"/>
      <c r="K313" s="960"/>
      <c r="L313" s="960"/>
      <c r="M313" s="960"/>
      <c r="N313" s="960"/>
      <c r="O313" s="960"/>
      <c r="P313" s="960"/>
      <c r="Q313" s="960"/>
      <c r="R313" s="960"/>
      <c r="S313" s="960"/>
      <c r="T313" s="960"/>
      <c r="U313" s="545"/>
      <c r="V313" s="463"/>
      <c r="W313" s="464"/>
      <c r="X313" s="438"/>
      <c r="Y313" s="438"/>
      <c r="Z313" s="438"/>
      <c r="AA313" s="438"/>
    </row>
    <row r="314" spans="1:27" ht="18.75">
      <c r="A314" s="544"/>
      <c r="B314" s="544"/>
      <c r="C314" s="436"/>
      <c r="D314" s="544"/>
      <c r="E314" s="544"/>
      <c r="F314" s="544"/>
      <c r="G314" s="436"/>
      <c r="H314" s="960"/>
      <c r="I314" s="960"/>
      <c r="J314" s="960"/>
      <c r="K314" s="960"/>
      <c r="L314" s="960"/>
      <c r="M314" s="960"/>
      <c r="N314" s="960"/>
      <c r="O314" s="960"/>
      <c r="P314" s="960"/>
      <c r="Q314" s="960"/>
      <c r="R314" s="960"/>
      <c r="S314" s="960"/>
      <c r="T314" s="960"/>
      <c r="U314" s="545"/>
      <c r="V314" s="463"/>
      <c r="W314" s="464"/>
      <c r="X314" s="438"/>
      <c r="Y314" s="438"/>
      <c r="Z314" s="438"/>
      <c r="AA314" s="438"/>
    </row>
    <row r="315" spans="1:27" ht="18.75">
      <c r="A315" s="544"/>
      <c r="B315" s="544"/>
      <c r="C315" s="436"/>
      <c r="D315" s="544"/>
      <c r="E315" s="544"/>
      <c r="F315" s="544"/>
      <c r="G315" s="436"/>
      <c r="H315" s="960"/>
      <c r="I315" s="960"/>
      <c r="J315" s="960"/>
      <c r="K315" s="960"/>
      <c r="L315" s="960"/>
      <c r="M315" s="960"/>
      <c r="N315" s="960"/>
      <c r="O315" s="960"/>
      <c r="P315" s="960"/>
      <c r="Q315" s="960"/>
      <c r="R315" s="960"/>
      <c r="S315" s="960"/>
      <c r="T315" s="960"/>
      <c r="U315" s="545"/>
      <c r="V315" s="463"/>
      <c r="W315" s="464"/>
      <c r="X315" s="438"/>
      <c r="Y315" s="438"/>
      <c r="Z315" s="438"/>
      <c r="AA315" s="438"/>
    </row>
    <row r="316" spans="1:27" ht="18.75">
      <c r="A316" s="544"/>
      <c r="B316" s="544"/>
      <c r="C316" s="436"/>
      <c r="D316" s="544"/>
      <c r="E316" s="544"/>
      <c r="F316" s="544"/>
      <c r="G316" s="436"/>
      <c r="H316" s="960"/>
      <c r="I316" s="960"/>
      <c r="J316" s="960"/>
      <c r="K316" s="960"/>
      <c r="L316" s="960"/>
      <c r="M316" s="960"/>
      <c r="N316" s="960"/>
      <c r="O316" s="960"/>
      <c r="P316" s="960"/>
      <c r="Q316" s="960"/>
      <c r="R316" s="960"/>
      <c r="S316" s="960"/>
      <c r="T316" s="960"/>
      <c r="U316" s="545"/>
      <c r="V316" s="463"/>
      <c r="W316" s="464"/>
      <c r="X316" s="438"/>
      <c r="Y316" s="438"/>
      <c r="Z316" s="438"/>
      <c r="AA316" s="438"/>
    </row>
    <row r="317" spans="1:27" ht="18.75">
      <c r="A317" s="544"/>
      <c r="B317" s="544"/>
      <c r="C317" s="436"/>
      <c r="D317" s="544"/>
      <c r="E317" s="544"/>
      <c r="F317" s="544"/>
      <c r="G317" s="436"/>
      <c r="H317" s="960"/>
      <c r="I317" s="960"/>
      <c r="J317" s="960"/>
      <c r="K317" s="960"/>
      <c r="L317" s="960"/>
      <c r="M317" s="960"/>
      <c r="N317" s="960"/>
      <c r="O317" s="960"/>
      <c r="P317" s="960"/>
      <c r="Q317" s="960"/>
      <c r="R317" s="960"/>
      <c r="S317" s="960"/>
      <c r="T317" s="960"/>
      <c r="U317" s="545"/>
      <c r="V317" s="463"/>
      <c r="W317" s="464"/>
      <c r="X317" s="438"/>
      <c r="Y317" s="438"/>
      <c r="Z317" s="438"/>
      <c r="AA317" s="438"/>
    </row>
    <row r="318" spans="1:27" ht="18.75">
      <c r="A318" s="544"/>
      <c r="B318" s="544"/>
      <c r="C318" s="436"/>
      <c r="D318" s="544"/>
      <c r="E318" s="544"/>
      <c r="F318" s="544"/>
      <c r="G318" s="436"/>
      <c r="H318" s="960"/>
      <c r="I318" s="960"/>
      <c r="J318" s="960"/>
      <c r="K318" s="960"/>
      <c r="L318" s="960"/>
      <c r="M318" s="960"/>
      <c r="N318" s="960"/>
      <c r="O318" s="960"/>
      <c r="P318" s="960"/>
      <c r="Q318" s="960"/>
      <c r="R318" s="960"/>
      <c r="S318" s="960"/>
      <c r="T318" s="960"/>
      <c r="U318" s="545"/>
      <c r="V318" s="463"/>
      <c r="W318" s="464"/>
      <c r="X318" s="438"/>
      <c r="Y318" s="438"/>
      <c r="Z318" s="438"/>
      <c r="AA318" s="438"/>
    </row>
    <row r="319" spans="1:27" ht="18.75">
      <c r="A319" s="544"/>
      <c r="B319" s="544"/>
      <c r="C319" s="436"/>
      <c r="D319" s="544"/>
      <c r="E319" s="544"/>
      <c r="F319" s="544"/>
      <c r="G319" s="436"/>
      <c r="H319" s="960"/>
      <c r="I319" s="960"/>
      <c r="J319" s="960"/>
      <c r="K319" s="960"/>
      <c r="L319" s="960"/>
      <c r="M319" s="960"/>
      <c r="N319" s="960"/>
      <c r="O319" s="960"/>
      <c r="P319" s="960"/>
      <c r="Q319" s="960"/>
      <c r="R319" s="960"/>
      <c r="S319" s="960"/>
      <c r="T319" s="960"/>
      <c r="U319" s="545"/>
      <c r="V319" s="463"/>
      <c r="W319" s="464"/>
      <c r="X319" s="438"/>
      <c r="Y319" s="438"/>
      <c r="Z319" s="438"/>
      <c r="AA319" s="438"/>
    </row>
    <row r="320" spans="1:27" ht="18.75">
      <c r="A320" s="544"/>
      <c r="B320" s="544"/>
      <c r="C320" s="436"/>
      <c r="D320" s="544"/>
      <c r="E320" s="544"/>
      <c r="F320" s="544"/>
      <c r="G320" s="436"/>
      <c r="H320" s="960"/>
      <c r="I320" s="960"/>
      <c r="J320" s="960"/>
      <c r="K320" s="960"/>
      <c r="L320" s="960"/>
      <c r="M320" s="960"/>
      <c r="N320" s="960"/>
      <c r="O320" s="960"/>
      <c r="P320" s="960"/>
      <c r="Q320" s="960"/>
      <c r="R320" s="960"/>
      <c r="S320" s="960"/>
      <c r="T320" s="960"/>
      <c r="U320" s="545"/>
      <c r="V320" s="463"/>
      <c r="W320" s="464"/>
      <c r="X320" s="438"/>
      <c r="Y320" s="438"/>
      <c r="Z320" s="438"/>
      <c r="AA320" s="438"/>
    </row>
    <row r="321" spans="1:27" ht="18.75">
      <c r="A321" s="544"/>
      <c r="B321" s="544"/>
      <c r="C321" s="436"/>
      <c r="D321" s="544"/>
      <c r="E321" s="544"/>
      <c r="F321" s="544"/>
      <c r="G321" s="436"/>
      <c r="H321" s="960"/>
      <c r="I321" s="960"/>
      <c r="J321" s="960"/>
      <c r="K321" s="960"/>
      <c r="L321" s="960"/>
      <c r="M321" s="960"/>
      <c r="N321" s="960"/>
      <c r="O321" s="960"/>
      <c r="P321" s="960"/>
      <c r="Q321" s="960"/>
      <c r="R321" s="960"/>
      <c r="S321" s="960"/>
      <c r="T321" s="960"/>
      <c r="U321" s="545"/>
      <c r="V321" s="463"/>
      <c r="W321" s="464"/>
      <c r="X321" s="438"/>
      <c r="Y321" s="438"/>
      <c r="Z321" s="438"/>
      <c r="AA321" s="438"/>
    </row>
    <row r="322" spans="1:27" ht="18.75">
      <c r="A322" s="544"/>
      <c r="B322" s="544"/>
      <c r="C322" s="436"/>
      <c r="D322" s="544"/>
      <c r="E322" s="544"/>
      <c r="F322" s="544"/>
      <c r="G322" s="436"/>
      <c r="H322" s="960"/>
      <c r="I322" s="960"/>
      <c r="J322" s="960"/>
      <c r="K322" s="960"/>
      <c r="L322" s="960"/>
      <c r="M322" s="960"/>
      <c r="N322" s="960"/>
      <c r="O322" s="960"/>
      <c r="P322" s="960"/>
      <c r="Q322" s="960"/>
      <c r="R322" s="960"/>
      <c r="S322" s="960"/>
      <c r="T322" s="960"/>
      <c r="U322" s="545"/>
      <c r="V322" s="463"/>
      <c r="W322" s="464"/>
      <c r="X322" s="438"/>
      <c r="Y322" s="438"/>
      <c r="Z322" s="438"/>
      <c r="AA322" s="438"/>
    </row>
    <row r="323" spans="1:27" ht="18.75">
      <c r="A323" s="544"/>
      <c r="B323" s="544"/>
      <c r="C323" s="436"/>
      <c r="D323" s="544"/>
      <c r="E323" s="544"/>
      <c r="F323" s="544"/>
      <c r="G323" s="436"/>
      <c r="H323" s="960"/>
      <c r="I323" s="960"/>
      <c r="J323" s="960"/>
      <c r="K323" s="960"/>
      <c r="L323" s="960"/>
      <c r="M323" s="960"/>
      <c r="N323" s="960"/>
      <c r="O323" s="960"/>
      <c r="P323" s="960"/>
      <c r="Q323" s="960"/>
      <c r="R323" s="960"/>
      <c r="S323" s="960"/>
      <c r="T323" s="960"/>
      <c r="U323" s="545"/>
      <c r="V323" s="463"/>
      <c r="W323" s="464"/>
      <c r="X323" s="438"/>
      <c r="Y323" s="438"/>
      <c r="Z323" s="438"/>
      <c r="AA323" s="438"/>
    </row>
    <row r="324" spans="1:27" ht="18.75">
      <c r="A324" s="544"/>
      <c r="B324" s="544"/>
      <c r="C324" s="436"/>
      <c r="D324" s="544"/>
      <c r="E324" s="544"/>
      <c r="F324" s="544"/>
      <c r="G324" s="436"/>
      <c r="H324" s="960"/>
      <c r="I324" s="960"/>
      <c r="J324" s="960"/>
      <c r="K324" s="960"/>
      <c r="L324" s="960"/>
      <c r="M324" s="960"/>
      <c r="N324" s="960"/>
      <c r="O324" s="960"/>
      <c r="P324" s="960"/>
      <c r="Q324" s="960"/>
      <c r="R324" s="960"/>
      <c r="S324" s="960"/>
      <c r="T324" s="960"/>
      <c r="U324" s="545"/>
      <c r="V324" s="463"/>
      <c r="W324" s="464"/>
      <c r="X324" s="438"/>
      <c r="Y324" s="438"/>
      <c r="Z324" s="438"/>
      <c r="AA324" s="438"/>
    </row>
    <row r="325" spans="1:27" ht="18.75">
      <c r="A325" s="544"/>
      <c r="B325" s="544"/>
      <c r="C325" s="436"/>
      <c r="D325" s="544"/>
      <c r="E325" s="544"/>
      <c r="F325" s="544"/>
      <c r="G325" s="436"/>
      <c r="H325" s="960"/>
      <c r="I325" s="960"/>
      <c r="J325" s="960"/>
      <c r="K325" s="960"/>
      <c r="L325" s="960"/>
      <c r="M325" s="960"/>
      <c r="N325" s="960"/>
      <c r="O325" s="960"/>
      <c r="P325" s="960"/>
      <c r="Q325" s="960"/>
      <c r="R325" s="960"/>
      <c r="S325" s="960"/>
      <c r="T325" s="960"/>
      <c r="U325" s="545"/>
      <c r="V325" s="463"/>
      <c r="W325" s="464"/>
      <c r="X325" s="438"/>
      <c r="Y325" s="438"/>
      <c r="Z325" s="438"/>
      <c r="AA325" s="438"/>
    </row>
    <row r="326" spans="1:27" ht="18.75">
      <c r="A326" s="544"/>
      <c r="B326" s="544"/>
      <c r="C326" s="436"/>
      <c r="D326" s="544"/>
      <c r="E326" s="544"/>
      <c r="F326" s="544"/>
      <c r="G326" s="436"/>
      <c r="H326" s="960"/>
      <c r="I326" s="960"/>
      <c r="J326" s="960"/>
      <c r="K326" s="960"/>
      <c r="L326" s="960"/>
      <c r="M326" s="960"/>
      <c r="N326" s="960"/>
      <c r="O326" s="960"/>
      <c r="P326" s="960"/>
      <c r="Q326" s="960"/>
      <c r="R326" s="960"/>
      <c r="S326" s="960"/>
      <c r="T326" s="960"/>
      <c r="U326" s="545"/>
      <c r="V326" s="463"/>
      <c r="W326" s="464"/>
      <c r="X326" s="438"/>
      <c r="Y326" s="438"/>
      <c r="Z326" s="438"/>
      <c r="AA326" s="438"/>
    </row>
    <row r="327" spans="1:27" ht="18.75">
      <c r="A327" s="544"/>
      <c r="B327" s="544"/>
      <c r="C327" s="436"/>
      <c r="D327" s="544"/>
      <c r="E327" s="544"/>
      <c r="F327" s="544"/>
      <c r="G327" s="436"/>
      <c r="H327" s="960"/>
      <c r="I327" s="960"/>
      <c r="J327" s="960"/>
      <c r="K327" s="960"/>
      <c r="L327" s="960"/>
      <c r="M327" s="960"/>
      <c r="N327" s="960"/>
      <c r="O327" s="960"/>
      <c r="P327" s="960"/>
      <c r="Q327" s="960"/>
      <c r="R327" s="960"/>
      <c r="S327" s="960"/>
      <c r="T327" s="960"/>
      <c r="U327" s="545"/>
      <c r="V327" s="463"/>
      <c r="W327" s="464"/>
      <c r="X327" s="438"/>
      <c r="Y327" s="438"/>
      <c r="Z327" s="438"/>
      <c r="AA327" s="438"/>
    </row>
    <row r="328" spans="1:27" ht="18.75">
      <c r="A328" s="435"/>
      <c r="B328" s="435"/>
      <c r="C328" s="436"/>
      <c r="D328" s="435"/>
      <c r="E328" s="983"/>
      <c r="F328" s="435"/>
      <c r="G328" s="436"/>
      <c r="H328" s="961"/>
      <c r="I328" s="961"/>
      <c r="J328" s="961"/>
      <c r="K328" s="961"/>
      <c r="L328" s="961"/>
      <c r="M328" s="961"/>
      <c r="N328" s="961"/>
      <c r="O328" s="961"/>
      <c r="P328" s="961"/>
      <c r="Q328" s="961"/>
      <c r="R328" s="961"/>
      <c r="S328" s="961"/>
      <c r="T328" s="961"/>
      <c r="U328" s="546"/>
      <c r="V328" s="463"/>
      <c r="W328" s="464"/>
      <c r="X328" s="438"/>
      <c r="Y328" s="438"/>
      <c r="Z328" s="438"/>
      <c r="AA328" s="438"/>
    </row>
    <row r="329" spans="1:27" ht="18.75">
      <c r="A329" s="435"/>
      <c r="B329" s="435"/>
      <c r="C329" s="436"/>
      <c r="D329" s="435"/>
      <c r="E329" s="983"/>
      <c r="F329" s="435"/>
      <c r="G329" s="436"/>
      <c r="H329" s="961"/>
      <c r="I329" s="961"/>
      <c r="J329" s="961"/>
      <c r="K329" s="961"/>
      <c r="L329" s="961"/>
      <c r="M329" s="961"/>
      <c r="N329" s="961"/>
      <c r="O329" s="961"/>
      <c r="P329" s="961"/>
      <c r="Q329" s="961"/>
      <c r="R329" s="961"/>
      <c r="S329" s="961"/>
      <c r="T329" s="961"/>
      <c r="U329" s="546"/>
      <c r="V329" s="463"/>
      <c r="W329" s="464"/>
      <c r="X329" s="438"/>
      <c r="Y329" s="438"/>
      <c r="Z329" s="438"/>
      <c r="AA329" s="438"/>
    </row>
    <row r="330" spans="1:27" ht="18.75">
      <c r="A330" s="435"/>
      <c r="B330" s="435"/>
      <c r="C330" s="436"/>
      <c r="D330" s="435"/>
      <c r="E330" s="983"/>
      <c r="F330" s="435"/>
      <c r="G330" s="436"/>
      <c r="H330" s="961"/>
      <c r="I330" s="961"/>
      <c r="J330" s="961"/>
      <c r="K330" s="961"/>
      <c r="L330" s="961"/>
      <c r="M330" s="961"/>
      <c r="N330" s="961"/>
      <c r="O330" s="961"/>
      <c r="P330" s="961"/>
      <c r="Q330" s="961"/>
      <c r="R330" s="961"/>
      <c r="S330" s="961"/>
      <c r="T330" s="961"/>
      <c r="U330" s="546"/>
      <c r="V330" s="463"/>
      <c r="W330" s="464"/>
      <c r="X330" s="438"/>
      <c r="Y330" s="438"/>
      <c r="Z330" s="438"/>
      <c r="AA330" s="438"/>
    </row>
    <row r="331" spans="1:27" ht="18.75">
      <c r="A331" s="435"/>
      <c r="B331" s="435"/>
      <c r="C331" s="436"/>
      <c r="D331" s="435"/>
      <c r="E331" s="983"/>
      <c r="F331" s="435"/>
      <c r="G331" s="436"/>
      <c r="H331" s="961"/>
      <c r="I331" s="961"/>
      <c r="J331" s="961"/>
      <c r="K331" s="961"/>
      <c r="L331" s="961"/>
      <c r="M331" s="961"/>
      <c r="N331" s="961"/>
      <c r="O331" s="961"/>
      <c r="P331" s="961"/>
      <c r="Q331" s="961"/>
      <c r="R331" s="961"/>
      <c r="S331" s="961"/>
      <c r="T331" s="961"/>
      <c r="U331" s="546"/>
      <c r="V331" s="463"/>
      <c r="W331" s="464"/>
      <c r="X331" s="438"/>
      <c r="Y331" s="438"/>
      <c r="Z331" s="438"/>
      <c r="AA331" s="438"/>
    </row>
    <row r="332" spans="1:27" ht="18.75">
      <c r="A332" s="435"/>
      <c r="B332" s="435"/>
      <c r="C332" s="436"/>
      <c r="D332" s="435"/>
      <c r="E332" s="983"/>
      <c r="F332" s="435"/>
      <c r="G332" s="436"/>
      <c r="H332" s="961"/>
      <c r="I332" s="961"/>
      <c r="J332" s="961"/>
      <c r="K332" s="961"/>
      <c r="L332" s="961"/>
      <c r="M332" s="961"/>
      <c r="N332" s="961"/>
      <c r="O332" s="961"/>
      <c r="P332" s="961"/>
      <c r="Q332" s="961"/>
      <c r="R332" s="961"/>
      <c r="S332" s="961"/>
      <c r="T332" s="961"/>
      <c r="U332" s="546"/>
      <c r="V332" s="463"/>
      <c r="W332" s="464"/>
      <c r="X332" s="438"/>
      <c r="Y332" s="438"/>
      <c r="Z332" s="438"/>
      <c r="AA332" s="438"/>
    </row>
    <row r="333" spans="1:27" ht="18.75">
      <c r="A333" s="435"/>
      <c r="B333" s="435"/>
      <c r="C333" s="436"/>
      <c r="D333" s="435"/>
      <c r="E333" s="983"/>
      <c r="F333" s="435"/>
      <c r="G333" s="436"/>
      <c r="H333" s="961"/>
      <c r="I333" s="961"/>
      <c r="J333" s="961"/>
      <c r="K333" s="961"/>
      <c r="L333" s="961"/>
      <c r="M333" s="961"/>
      <c r="N333" s="961"/>
      <c r="O333" s="961"/>
      <c r="P333" s="961"/>
      <c r="Q333" s="961"/>
      <c r="R333" s="961"/>
      <c r="S333" s="961"/>
      <c r="T333" s="961"/>
      <c r="U333" s="546"/>
      <c r="V333" s="463"/>
      <c r="W333" s="464"/>
      <c r="X333" s="438"/>
      <c r="Y333" s="438"/>
      <c r="Z333" s="438"/>
      <c r="AA333" s="438"/>
    </row>
    <row r="334" spans="1:27" ht="18.75">
      <c r="A334" s="435"/>
      <c r="B334" s="435"/>
      <c r="C334" s="436"/>
      <c r="D334" s="435"/>
      <c r="E334" s="983"/>
      <c r="F334" s="435"/>
      <c r="G334" s="436"/>
      <c r="H334" s="961"/>
      <c r="I334" s="961"/>
      <c r="J334" s="961"/>
      <c r="K334" s="961"/>
      <c r="L334" s="961"/>
      <c r="M334" s="961"/>
      <c r="N334" s="961"/>
      <c r="O334" s="961"/>
      <c r="P334" s="961"/>
      <c r="Q334" s="961"/>
      <c r="R334" s="961"/>
      <c r="S334" s="961"/>
      <c r="T334" s="961"/>
      <c r="U334" s="546"/>
      <c r="V334" s="463"/>
      <c r="W334" s="464"/>
      <c r="X334" s="438"/>
      <c r="Y334" s="438"/>
      <c r="Z334" s="438"/>
      <c r="AA334" s="438"/>
    </row>
    <row r="335" spans="1:27" ht="18.75">
      <c r="A335" s="435"/>
      <c r="B335" s="435"/>
      <c r="C335" s="436"/>
      <c r="D335" s="435"/>
      <c r="E335" s="983"/>
      <c r="F335" s="435"/>
      <c r="G335" s="436"/>
      <c r="H335" s="961"/>
      <c r="I335" s="961"/>
      <c r="J335" s="961"/>
      <c r="K335" s="961"/>
      <c r="L335" s="961"/>
      <c r="M335" s="961"/>
      <c r="N335" s="961"/>
      <c r="O335" s="961"/>
      <c r="P335" s="961"/>
      <c r="Q335" s="961"/>
      <c r="R335" s="961"/>
      <c r="S335" s="961"/>
      <c r="T335" s="961"/>
      <c r="U335" s="546"/>
      <c r="V335" s="463"/>
      <c r="W335" s="464"/>
      <c r="X335" s="438"/>
      <c r="Y335" s="438"/>
      <c r="Z335" s="438"/>
      <c r="AA335" s="438"/>
    </row>
    <row r="336" spans="1:27" ht="18.75">
      <c r="A336" s="435"/>
      <c r="B336" s="435"/>
      <c r="C336" s="436"/>
      <c r="D336" s="435"/>
      <c r="E336" s="983"/>
      <c r="F336" s="435"/>
      <c r="G336" s="436"/>
      <c r="H336" s="961"/>
      <c r="I336" s="961"/>
      <c r="J336" s="961"/>
      <c r="K336" s="961"/>
      <c r="L336" s="961"/>
      <c r="M336" s="961"/>
      <c r="N336" s="961"/>
      <c r="O336" s="961"/>
      <c r="P336" s="961"/>
      <c r="Q336" s="961"/>
      <c r="R336" s="961"/>
      <c r="S336" s="961"/>
      <c r="T336" s="961"/>
      <c r="U336" s="546"/>
      <c r="V336" s="463"/>
      <c r="W336" s="464"/>
      <c r="X336" s="438"/>
      <c r="Y336" s="438"/>
      <c r="Z336" s="438"/>
      <c r="AA336" s="438"/>
    </row>
    <row r="337" spans="1:27" ht="18.75">
      <c r="A337" s="435"/>
      <c r="B337" s="435"/>
      <c r="C337" s="436"/>
      <c r="D337" s="435"/>
      <c r="E337" s="983"/>
      <c r="F337" s="435"/>
      <c r="G337" s="436"/>
      <c r="H337" s="961"/>
      <c r="I337" s="961"/>
      <c r="J337" s="961"/>
      <c r="K337" s="961"/>
      <c r="L337" s="961"/>
      <c r="M337" s="961"/>
      <c r="N337" s="961"/>
      <c r="O337" s="961"/>
      <c r="P337" s="961"/>
      <c r="Q337" s="961"/>
      <c r="R337" s="961"/>
      <c r="S337" s="961"/>
      <c r="T337" s="961"/>
      <c r="U337" s="546"/>
      <c r="V337" s="463"/>
      <c r="W337" s="464"/>
      <c r="X337" s="438"/>
      <c r="Y337" s="438"/>
      <c r="Z337" s="438"/>
      <c r="AA337" s="438"/>
    </row>
    <row r="338" spans="1:27" ht="18.75">
      <c r="A338" s="435"/>
      <c r="B338" s="435"/>
      <c r="C338" s="436"/>
      <c r="D338" s="435"/>
      <c r="E338" s="983"/>
      <c r="F338" s="435"/>
      <c r="G338" s="436"/>
      <c r="H338" s="961"/>
      <c r="I338" s="961"/>
      <c r="J338" s="961"/>
      <c r="K338" s="961"/>
      <c r="L338" s="961"/>
      <c r="M338" s="961"/>
      <c r="N338" s="961"/>
      <c r="O338" s="961"/>
      <c r="P338" s="961"/>
      <c r="Q338" s="961"/>
      <c r="R338" s="961"/>
      <c r="S338" s="961"/>
      <c r="T338" s="961"/>
      <c r="U338" s="546"/>
      <c r="V338" s="463"/>
      <c r="W338" s="464"/>
      <c r="X338" s="438"/>
      <c r="Y338" s="438"/>
      <c r="Z338" s="438"/>
      <c r="AA338" s="438"/>
    </row>
    <row r="339" spans="1:27" ht="18.75">
      <c r="A339" s="435"/>
      <c r="B339" s="435"/>
      <c r="C339" s="436"/>
      <c r="D339" s="435"/>
      <c r="E339" s="983"/>
      <c r="F339" s="435"/>
      <c r="G339" s="436"/>
      <c r="H339" s="961"/>
      <c r="I339" s="961"/>
      <c r="J339" s="961"/>
      <c r="K339" s="961"/>
      <c r="L339" s="961"/>
      <c r="M339" s="961"/>
      <c r="N339" s="961"/>
      <c r="O339" s="961"/>
      <c r="P339" s="961"/>
      <c r="Q339" s="961"/>
      <c r="R339" s="961"/>
      <c r="S339" s="961"/>
      <c r="T339" s="961"/>
      <c r="U339" s="546"/>
      <c r="V339" s="463"/>
      <c r="W339" s="464"/>
      <c r="X339" s="438"/>
      <c r="Y339" s="438"/>
      <c r="Z339" s="438"/>
      <c r="AA339" s="438"/>
    </row>
    <row r="340" spans="1:27" ht="18.75">
      <c r="A340" s="435"/>
      <c r="B340" s="435"/>
      <c r="C340" s="436"/>
      <c r="D340" s="435"/>
      <c r="E340" s="983"/>
      <c r="F340" s="435"/>
      <c r="G340" s="436"/>
      <c r="H340" s="961"/>
      <c r="I340" s="961"/>
      <c r="J340" s="961"/>
      <c r="K340" s="961"/>
      <c r="L340" s="961"/>
      <c r="M340" s="961"/>
      <c r="N340" s="961"/>
      <c r="O340" s="961"/>
      <c r="P340" s="961"/>
      <c r="Q340" s="961"/>
      <c r="R340" s="961"/>
      <c r="S340" s="961"/>
      <c r="T340" s="961"/>
      <c r="U340" s="546"/>
      <c r="V340" s="463"/>
      <c r="W340" s="464"/>
      <c r="X340" s="438"/>
      <c r="Y340" s="438"/>
      <c r="Z340" s="438"/>
      <c r="AA340" s="438"/>
    </row>
    <row r="341" spans="1:27" ht="18.75">
      <c r="A341" s="435"/>
      <c r="B341" s="435"/>
      <c r="C341" s="436"/>
      <c r="D341" s="435"/>
      <c r="E341" s="983"/>
      <c r="F341" s="435"/>
      <c r="G341" s="436"/>
      <c r="H341" s="961"/>
      <c r="I341" s="961"/>
      <c r="J341" s="961"/>
      <c r="K341" s="961"/>
      <c r="L341" s="961"/>
      <c r="M341" s="961"/>
      <c r="N341" s="961"/>
      <c r="O341" s="961"/>
      <c r="P341" s="961"/>
      <c r="Q341" s="961"/>
      <c r="R341" s="961"/>
      <c r="S341" s="961"/>
      <c r="T341" s="961"/>
      <c r="U341" s="546"/>
      <c r="V341" s="463"/>
      <c r="W341" s="464"/>
      <c r="X341" s="438"/>
      <c r="Y341" s="438"/>
      <c r="Z341" s="438"/>
      <c r="AA341" s="438"/>
    </row>
    <row r="342" spans="1:27" ht="18.75">
      <c r="A342" s="435"/>
      <c r="B342" s="435"/>
      <c r="C342" s="436"/>
      <c r="D342" s="435"/>
      <c r="E342" s="983"/>
      <c r="F342" s="435"/>
      <c r="G342" s="436"/>
      <c r="H342" s="961"/>
      <c r="I342" s="961"/>
      <c r="J342" s="961"/>
      <c r="K342" s="961"/>
      <c r="L342" s="961"/>
      <c r="M342" s="961"/>
      <c r="N342" s="961"/>
      <c r="O342" s="961"/>
      <c r="P342" s="961"/>
      <c r="Q342" s="961"/>
      <c r="R342" s="961"/>
      <c r="S342" s="961"/>
      <c r="T342" s="961"/>
      <c r="U342" s="546"/>
      <c r="V342" s="463"/>
      <c r="W342" s="464"/>
      <c r="X342" s="438"/>
      <c r="Y342" s="438"/>
      <c r="Z342" s="438"/>
      <c r="AA342" s="438"/>
    </row>
    <row r="343" spans="1:27" ht="18.75">
      <c r="A343" s="435"/>
      <c r="B343" s="435"/>
      <c r="C343" s="436"/>
      <c r="D343" s="435"/>
      <c r="E343" s="983"/>
      <c r="F343" s="435"/>
      <c r="G343" s="436"/>
      <c r="H343" s="961"/>
      <c r="I343" s="961"/>
      <c r="J343" s="961"/>
      <c r="K343" s="961"/>
      <c r="L343" s="961"/>
      <c r="M343" s="961"/>
      <c r="N343" s="961"/>
      <c r="O343" s="961"/>
      <c r="P343" s="961"/>
      <c r="Q343" s="961"/>
      <c r="R343" s="961"/>
      <c r="S343" s="961"/>
      <c r="T343" s="961"/>
      <c r="U343" s="546"/>
      <c r="V343" s="463"/>
      <c r="W343" s="464"/>
      <c r="X343" s="438"/>
      <c r="Y343" s="438"/>
      <c r="Z343" s="438"/>
      <c r="AA343" s="438"/>
    </row>
    <row r="344" spans="1:27" ht="18.75">
      <c r="A344" s="435"/>
      <c r="B344" s="435"/>
      <c r="C344" s="436"/>
      <c r="D344" s="435"/>
      <c r="E344" s="983"/>
      <c r="F344" s="435"/>
      <c r="G344" s="436"/>
      <c r="H344" s="961"/>
      <c r="I344" s="961"/>
      <c r="J344" s="961"/>
      <c r="K344" s="961"/>
      <c r="L344" s="961"/>
      <c r="M344" s="961"/>
      <c r="N344" s="961"/>
      <c r="O344" s="961"/>
      <c r="P344" s="961"/>
      <c r="Q344" s="961"/>
      <c r="R344" s="961"/>
      <c r="S344" s="961"/>
      <c r="T344" s="961"/>
      <c r="U344" s="546"/>
      <c r="V344" s="463"/>
      <c r="W344" s="464"/>
      <c r="X344" s="438"/>
      <c r="Y344" s="438"/>
      <c r="Z344" s="438"/>
      <c r="AA344" s="438"/>
    </row>
    <row r="345" spans="1:27" ht="18.75">
      <c r="A345" s="435"/>
      <c r="B345" s="435"/>
      <c r="C345" s="436"/>
      <c r="D345" s="435"/>
      <c r="E345" s="983"/>
      <c r="F345" s="435"/>
      <c r="G345" s="436"/>
      <c r="H345" s="961"/>
      <c r="I345" s="961"/>
      <c r="J345" s="961"/>
      <c r="K345" s="961"/>
      <c r="L345" s="961"/>
      <c r="M345" s="961"/>
      <c r="N345" s="961"/>
      <c r="O345" s="961"/>
      <c r="P345" s="961"/>
      <c r="Q345" s="961"/>
      <c r="R345" s="961"/>
      <c r="S345" s="961"/>
      <c r="T345" s="961"/>
      <c r="U345" s="546"/>
      <c r="V345" s="463"/>
      <c r="W345" s="464"/>
      <c r="X345" s="438"/>
      <c r="Y345" s="438"/>
      <c r="Z345" s="438"/>
      <c r="AA345" s="438"/>
    </row>
    <row r="346" spans="1:27" ht="18.75">
      <c r="A346" s="435"/>
      <c r="B346" s="435"/>
      <c r="C346" s="436"/>
      <c r="D346" s="435"/>
      <c r="E346" s="983"/>
      <c r="F346" s="435"/>
      <c r="G346" s="436"/>
      <c r="H346" s="961"/>
      <c r="I346" s="961"/>
      <c r="J346" s="961"/>
      <c r="K346" s="961"/>
      <c r="L346" s="961"/>
      <c r="M346" s="961"/>
      <c r="N346" s="961"/>
      <c r="O346" s="961"/>
      <c r="P346" s="961"/>
      <c r="Q346" s="961"/>
      <c r="R346" s="961"/>
      <c r="S346" s="961"/>
      <c r="T346" s="961"/>
      <c r="U346" s="546"/>
      <c r="V346" s="463"/>
      <c r="W346" s="464"/>
      <c r="X346" s="438"/>
      <c r="Y346" s="438"/>
      <c r="Z346" s="438"/>
      <c r="AA346" s="438"/>
    </row>
    <row r="347" spans="1:27" ht="18.75">
      <c r="A347" s="435"/>
      <c r="B347" s="435"/>
      <c r="C347" s="436"/>
      <c r="D347" s="435"/>
      <c r="E347" s="983"/>
      <c r="F347" s="435"/>
      <c r="G347" s="436"/>
      <c r="H347" s="961"/>
      <c r="I347" s="961"/>
      <c r="J347" s="961"/>
      <c r="K347" s="961"/>
      <c r="L347" s="961"/>
      <c r="M347" s="961"/>
      <c r="N347" s="961"/>
      <c r="O347" s="961"/>
      <c r="P347" s="961"/>
      <c r="Q347" s="961"/>
      <c r="R347" s="961"/>
      <c r="S347" s="961"/>
      <c r="T347" s="961"/>
      <c r="U347" s="546"/>
      <c r="V347" s="463"/>
      <c r="W347" s="464"/>
      <c r="X347" s="438"/>
      <c r="Y347" s="438"/>
      <c r="Z347" s="438"/>
      <c r="AA347" s="438"/>
    </row>
    <row r="348" spans="1:27" ht="18.75">
      <c r="A348" s="435"/>
      <c r="B348" s="435"/>
      <c r="C348" s="436"/>
      <c r="D348" s="435"/>
      <c r="E348" s="983"/>
      <c r="F348" s="435"/>
      <c r="G348" s="436"/>
      <c r="H348" s="961"/>
      <c r="I348" s="961"/>
      <c r="J348" s="961"/>
      <c r="K348" s="961"/>
      <c r="L348" s="961"/>
      <c r="M348" s="961"/>
      <c r="N348" s="961"/>
      <c r="O348" s="961"/>
      <c r="P348" s="961"/>
      <c r="Q348" s="961"/>
      <c r="R348" s="961"/>
      <c r="S348" s="961"/>
      <c r="T348" s="961"/>
      <c r="U348" s="546"/>
      <c r="V348" s="463"/>
      <c r="W348" s="464"/>
      <c r="X348" s="438"/>
      <c r="Y348" s="438"/>
      <c r="Z348" s="438"/>
      <c r="AA348" s="438"/>
    </row>
    <row r="349" spans="1:27" ht="18.75">
      <c r="A349" s="435"/>
      <c r="B349" s="435"/>
      <c r="C349" s="436"/>
      <c r="D349" s="435"/>
      <c r="E349" s="983"/>
      <c r="F349" s="435"/>
      <c r="G349" s="436"/>
      <c r="H349" s="961"/>
      <c r="I349" s="961"/>
      <c r="J349" s="961"/>
      <c r="K349" s="961"/>
      <c r="L349" s="961"/>
      <c r="M349" s="961"/>
      <c r="N349" s="961"/>
      <c r="O349" s="961"/>
      <c r="P349" s="961"/>
      <c r="Q349" s="961"/>
      <c r="R349" s="961"/>
      <c r="S349" s="961"/>
      <c r="T349" s="961"/>
      <c r="U349" s="546"/>
      <c r="V349" s="463"/>
      <c r="W349" s="464"/>
      <c r="X349" s="438"/>
      <c r="Y349" s="438"/>
      <c r="Z349" s="438"/>
      <c r="AA349" s="438"/>
    </row>
    <row r="350" spans="1:27" ht="18.75">
      <c r="A350" s="435"/>
      <c r="B350" s="435"/>
      <c r="C350" s="436"/>
      <c r="D350" s="435"/>
      <c r="E350" s="983"/>
      <c r="F350" s="435"/>
      <c r="G350" s="436"/>
      <c r="H350" s="961"/>
      <c r="I350" s="961"/>
      <c r="J350" s="961"/>
      <c r="K350" s="961"/>
      <c r="L350" s="961"/>
      <c r="M350" s="961"/>
      <c r="N350" s="961"/>
      <c r="O350" s="961"/>
      <c r="P350" s="961"/>
      <c r="Q350" s="961"/>
      <c r="R350" s="961"/>
      <c r="S350" s="961"/>
      <c r="T350" s="961"/>
      <c r="U350" s="546"/>
      <c r="V350" s="463"/>
      <c r="W350" s="464"/>
      <c r="X350" s="438"/>
      <c r="Y350" s="438"/>
      <c r="Z350" s="438"/>
      <c r="AA350" s="438"/>
    </row>
    <row r="351" spans="1:27" ht="18.75">
      <c r="A351" s="435"/>
      <c r="B351" s="435"/>
      <c r="C351" s="436"/>
      <c r="D351" s="435"/>
      <c r="E351" s="983"/>
      <c r="F351" s="435"/>
      <c r="G351" s="436"/>
      <c r="H351" s="961"/>
      <c r="I351" s="961"/>
      <c r="J351" s="961"/>
      <c r="K351" s="961"/>
      <c r="L351" s="961"/>
      <c r="M351" s="961"/>
      <c r="N351" s="961"/>
      <c r="O351" s="961"/>
      <c r="P351" s="961"/>
      <c r="Q351" s="961"/>
      <c r="R351" s="961"/>
      <c r="S351" s="961"/>
      <c r="T351" s="961"/>
      <c r="U351" s="546"/>
      <c r="V351" s="463"/>
      <c r="W351" s="464"/>
      <c r="X351" s="438"/>
      <c r="Y351" s="438"/>
      <c r="Z351" s="438"/>
      <c r="AA351" s="438"/>
    </row>
    <row r="352" spans="1:27" ht="18.75">
      <c r="A352" s="435"/>
      <c r="B352" s="435"/>
      <c r="C352" s="436"/>
      <c r="D352" s="435"/>
      <c r="E352" s="983"/>
      <c r="F352" s="435"/>
      <c r="G352" s="436"/>
      <c r="H352" s="961"/>
      <c r="I352" s="961"/>
      <c r="J352" s="961"/>
      <c r="K352" s="961"/>
      <c r="L352" s="961"/>
      <c r="M352" s="961"/>
      <c r="N352" s="961"/>
      <c r="O352" s="961"/>
      <c r="P352" s="961"/>
      <c r="Q352" s="961"/>
      <c r="R352" s="961"/>
      <c r="S352" s="961"/>
      <c r="T352" s="961"/>
      <c r="U352" s="546"/>
      <c r="V352" s="463"/>
      <c r="W352" s="464"/>
      <c r="X352" s="438"/>
      <c r="Y352" s="438"/>
      <c r="Z352" s="438"/>
      <c r="AA352" s="438"/>
    </row>
    <row r="353" spans="1:27" ht="18.75">
      <c r="A353" s="435"/>
      <c r="B353" s="435"/>
      <c r="C353" s="436"/>
      <c r="D353" s="435"/>
      <c r="E353" s="983"/>
      <c r="F353" s="435"/>
      <c r="G353" s="436"/>
      <c r="H353" s="961"/>
      <c r="I353" s="961"/>
      <c r="J353" s="961"/>
      <c r="K353" s="961"/>
      <c r="L353" s="961"/>
      <c r="M353" s="961"/>
      <c r="N353" s="961"/>
      <c r="O353" s="961"/>
      <c r="P353" s="961"/>
      <c r="Q353" s="961"/>
      <c r="R353" s="961"/>
      <c r="S353" s="961"/>
      <c r="T353" s="961"/>
      <c r="U353" s="546"/>
      <c r="V353" s="463"/>
      <c r="W353" s="464"/>
      <c r="X353" s="438"/>
      <c r="Y353" s="438"/>
      <c r="Z353" s="438"/>
      <c r="AA353" s="438"/>
    </row>
    <row r="354" spans="1:27" ht="18.75">
      <c r="A354" s="435"/>
      <c r="B354" s="435"/>
      <c r="C354" s="436"/>
      <c r="D354" s="435"/>
      <c r="E354" s="983"/>
      <c r="F354" s="435"/>
      <c r="G354" s="436"/>
      <c r="H354" s="961"/>
      <c r="I354" s="961"/>
      <c r="J354" s="961"/>
      <c r="K354" s="961"/>
      <c r="L354" s="961"/>
      <c r="M354" s="961"/>
      <c r="N354" s="961"/>
      <c r="O354" s="961"/>
      <c r="P354" s="961"/>
      <c r="Q354" s="961"/>
      <c r="R354" s="961"/>
      <c r="S354" s="961"/>
      <c r="T354" s="961"/>
      <c r="U354" s="546"/>
      <c r="V354" s="463"/>
      <c r="W354" s="464"/>
      <c r="X354" s="438"/>
      <c r="Y354" s="438"/>
      <c r="Z354" s="438"/>
      <c r="AA354" s="438"/>
    </row>
    <row r="355" spans="1:27" ht="18.75">
      <c r="A355" s="435"/>
      <c r="B355" s="435"/>
      <c r="C355" s="436"/>
      <c r="D355" s="435"/>
      <c r="E355" s="983"/>
      <c r="F355" s="435"/>
      <c r="G355" s="436"/>
      <c r="H355" s="961"/>
      <c r="I355" s="961"/>
      <c r="J355" s="961"/>
      <c r="K355" s="961"/>
      <c r="L355" s="961"/>
      <c r="M355" s="961"/>
      <c r="N355" s="961"/>
      <c r="O355" s="961"/>
      <c r="P355" s="961"/>
      <c r="Q355" s="961"/>
      <c r="R355" s="961"/>
      <c r="S355" s="961"/>
      <c r="T355" s="961"/>
      <c r="U355" s="546"/>
      <c r="V355" s="463"/>
      <c r="W355" s="464"/>
      <c r="X355" s="438"/>
      <c r="Y355" s="438"/>
      <c r="Z355" s="438"/>
      <c r="AA355" s="438"/>
    </row>
    <row r="356" spans="1:27" ht="18.75">
      <c r="A356" s="435"/>
      <c r="B356" s="435"/>
      <c r="C356" s="436"/>
      <c r="D356" s="435"/>
      <c r="E356" s="983"/>
      <c r="F356" s="435"/>
      <c r="G356" s="436"/>
      <c r="H356" s="961"/>
      <c r="I356" s="961"/>
      <c r="J356" s="961"/>
      <c r="K356" s="961"/>
      <c r="L356" s="961"/>
      <c r="M356" s="961"/>
      <c r="N356" s="961"/>
      <c r="O356" s="961"/>
      <c r="P356" s="961"/>
      <c r="Q356" s="961"/>
      <c r="R356" s="961"/>
      <c r="S356" s="961"/>
      <c r="T356" s="961"/>
      <c r="U356" s="546"/>
      <c r="V356" s="463"/>
      <c r="W356" s="464"/>
      <c r="X356" s="438"/>
      <c r="Y356" s="438"/>
      <c r="Z356" s="438"/>
      <c r="AA356" s="438"/>
    </row>
    <row r="357" spans="1:27" ht="18.75">
      <c r="A357" s="435"/>
      <c r="B357" s="435"/>
      <c r="C357" s="436"/>
      <c r="D357" s="435"/>
      <c r="E357" s="983"/>
      <c r="F357" s="435"/>
      <c r="G357" s="436"/>
      <c r="H357" s="961"/>
      <c r="I357" s="961"/>
      <c r="J357" s="961"/>
      <c r="K357" s="961"/>
      <c r="L357" s="961"/>
      <c r="M357" s="961"/>
      <c r="N357" s="961"/>
      <c r="O357" s="961"/>
      <c r="P357" s="961"/>
      <c r="Q357" s="961"/>
      <c r="R357" s="961"/>
      <c r="S357" s="961"/>
      <c r="T357" s="961"/>
      <c r="U357" s="546"/>
      <c r="V357" s="463"/>
      <c r="W357" s="464"/>
      <c r="X357" s="438"/>
      <c r="Y357" s="438"/>
      <c r="Z357" s="438"/>
      <c r="AA357" s="438"/>
    </row>
    <row r="358" spans="1:27" ht="18.75">
      <c r="A358" s="435"/>
      <c r="B358" s="435"/>
      <c r="C358" s="436"/>
      <c r="D358" s="435"/>
      <c r="E358" s="983"/>
      <c r="F358" s="435"/>
      <c r="G358" s="436"/>
      <c r="H358" s="961"/>
      <c r="I358" s="961"/>
      <c r="J358" s="961"/>
      <c r="K358" s="961"/>
      <c r="L358" s="961"/>
      <c r="M358" s="961"/>
      <c r="N358" s="961"/>
      <c r="O358" s="961"/>
      <c r="P358" s="961"/>
      <c r="Q358" s="961"/>
      <c r="R358" s="961"/>
      <c r="S358" s="961"/>
      <c r="T358" s="961"/>
      <c r="U358" s="546"/>
      <c r="V358" s="463"/>
      <c r="W358" s="464"/>
      <c r="X358" s="438"/>
      <c r="Y358" s="438"/>
      <c r="Z358" s="438"/>
      <c r="AA358" s="438"/>
    </row>
    <row r="359" spans="1:27" ht="18.75">
      <c r="A359" s="435"/>
      <c r="B359" s="435"/>
      <c r="C359" s="436"/>
      <c r="D359" s="435"/>
      <c r="E359" s="983"/>
      <c r="F359" s="435"/>
      <c r="G359" s="436"/>
      <c r="H359" s="961"/>
      <c r="I359" s="961"/>
      <c r="J359" s="961"/>
      <c r="K359" s="961"/>
      <c r="L359" s="961"/>
      <c r="M359" s="961"/>
      <c r="N359" s="961"/>
      <c r="O359" s="961"/>
      <c r="P359" s="961"/>
      <c r="Q359" s="961"/>
      <c r="R359" s="961"/>
      <c r="S359" s="961"/>
      <c r="T359" s="961"/>
      <c r="U359" s="546"/>
      <c r="V359" s="463"/>
      <c r="W359" s="464"/>
      <c r="X359" s="438"/>
      <c r="Y359" s="438"/>
      <c r="Z359" s="438"/>
      <c r="AA359" s="438"/>
    </row>
    <row r="360" spans="1:27" ht="18.75">
      <c r="A360" s="435"/>
      <c r="B360" s="435"/>
      <c r="C360" s="436"/>
      <c r="D360" s="435"/>
      <c r="E360" s="983"/>
      <c r="F360" s="435"/>
      <c r="G360" s="436"/>
      <c r="H360" s="961"/>
      <c r="I360" s="961"/>
      <c r="J360" s="961"/>
      <c r="K360" s="961"/>
      <c r="L360" s="961"/>
      <c r="M360" s="961"/>
      <c r="N360" s="961"/>
      <c r="O360" s="961"/>
      <c r="P360" s="961"/>
      <c r="Q360" s="961"/>
      <c r="R360" s="961"/>
      <c r="S360" s="961"/>
      <c r="T360" s="961"/>
      <c r="U360" s="546"/>
      <c r="V360" s="463"/>
      <c r="W360" s="464"/>
      <c r="X360" s="438"/>
      <c r="Y360" s="438"/>
      <c r="Z360" s="438"/>
      <c r="AA360" s="438"/>
    </row>
    <row r="361" spans="1:27" ht="18.75">
      <c r="A361" s="435"/>
      <c r="B361" s="435"/>
      <c r="C361" s="436"/>
      <c r="D361" s="435"/>
      <c r="E361" s="983"/>
      <c r="F361" s="435"/>
      <c r="G361" s="436"/>
      <c r="H361" s="961"/>
      <c r="I361" s="961"/>
      <c r="J361" s="961"/>
      <c r="K361" s="961"/>
      <c r="L361" s="961"/>
      <c r="M361" s="961"/>
      <c r="N361" s="961"/>
      <c r="O361" s="961"/>
      <c r="P361" s="961"/>
      <c r="Q361" s="961"/>
      <c r="R361" s="961"/>
      <c r="S361" s="961"/>
      <c r="T361" s="961"/>
      <c r="U361" s="546"/>
      <c r="V361" s="463"/>
      <c r="W361" s="464"/>
      <c r="X361" s="438"/>
      <c r="Y361" s="438"/>
      <c r="Z361" s="438"/>
      <c r="AA361" s="438"/>
    </row>
    <row r="362" spans="1:27" ht="18.75">
      <c r="A362" s="435"/>
      <c r="B362" s="435"/>
      <c r="C362" s="436"/>
      <c r="D362" s="435"/>
      <c r="E362" s="983"/>
      <c r="F362" s="435"/>
      <c r="G362" s="436"/>
      <c r="H362" s="961"/>
      <c r="I362" s="961"/>
      <c r="J362" s="961"/>
      <c r="K362" s="961"/>
      <c r="L362" s="961"/>
      <c r="M362" s="961"/>
      <c r="N362" s="961"/>
      <c r="O362" s="961"/>
      <c r="P362" s="961"/>
      <c r="Q362" s="961"/>
      <c r="R362" s="961"/>
      <c r="S362" s="961"/>
      <c r="T362" s="961"/>
      <c r="U362" s="546"/>
      <c r="V362" s="463"/>
      <c r="W362" s="464"/>
      <c r="X362" s="438"/>
      <c r="Y362" s="438"/>
      <c r="Z362" s="438"/>
      <c r="AA362" s="438"/>
    </row>
    <row r="363" spans="1:27" ht="18.75">
      <c r="A363" s="435"/>
      <c r="B363" s="435"/>
      <c r="C363" s="436"/>
      <c r="D363" s="435"/>
      <c r="E363" s="983"/>
      <c r="F363" s="435"/>
      <c r="G363" s="436"/>
      <c r="H363" s="961"/>
      <c r="I363" s="961"/>
      <c r="J363" s="961"/>
      <c r="K363" s="961"/>
      <c r="L363" s="961"/>
      <c r="M363" s="961"/>
      <c r="N363" s="961"/>
      <c r="O363" s="961"/>
      <c r="P363" s="961"/>
      <c r="Q363" s="961"/>
      <c r="R363" s="961"/>
      <c r="S363" s="961"/>
      <c r="T363" s="961"/>
      <c r="U363" s="546"/>
      <c r="V363" s="463"/>
      <c r="W363" s="464"/>
      <c r="X363" s="438"/>
      <c r="Y363" s="438"/>
      <c r="Z363" s="438"/>
      <c r="AA363" s="438"/>
    </row>
    <row r="364" spans="1:27" ht="18.75">
      <c r="A364" s="435"/>
      <c r="B364" s="435"/>
      <c r="C364" s="436"/>
      <c r="D364" s="435"/>
      <c r="E364" s="983"/>
      <c r="F364" s="435"/>
      <c r="G364" s="436"/>
      <c r="H364" s="961"/>
      <c r="I364" s="961"/>
      <c r="J364" s="961"/>
      <c r="K364" s="961"/>
      <c r="L364" s="961"/>
      <c r="M364" s="961"/>
      <c r="N364" s="961"/>
      <c r="O364" s="961"/>
      <c r="P364" s="961"/>
      <c r="Q364" s="961"/>
      <c r="R364" s="961"/>
      <c r="S364" s="961"/>
      <c r="T364" s="961"/>
      <c r="U364" s="546"/>
      <c r="V364" s="463"/>
      <c r="W364" s="464"/>
      <c r="X364" s="438"/>
      <c r="Y364" s="438"/>
      <c r="Z364" s="438"/>
      <c r="AA364" s="438"/>
    </row>
    <row r="365" spans="1:27" ht="18.75">
      <c r="A365" s="435"/>
      <c r="B365" s="435"/>
      <c r="C365" s="436"/>
      <c r="D365" s="435"/>
      <c r="E365" s="983"/>
      <c r="F365" s="435"/>
      <c r="G365" s="436"/>
      <c r="H365" s="961"/>
      <c r="I365" s="961"/>
      <c r="J365" s="961"/>
      <c r="K365" s="961"/>
      <c r="L365" s="961"/>
      <c r="M365" s="961"/>
      <c r="N365" s="961"/>
      <c r="O365" s="961"/>
      <c r="P365" s="961"/>
      <c r="Q365" s="961"/>
      <c r="R365" s="961"/>
      <c r="S365" s="961"/>
      <c r="T365" s="961"/>
      <c r="U365" s="546"/>
      <c r="V365" s="463"/>
      <c r="W365" s="464"/>
      <c r="X365" s="438"/>
      <c r="Y365" s="438"/>
      <c r="Z365" s="438"/>
      <c r="AA365" s="438"/>
    </row>
    <row r="366" spans="1:27" ht="18.75">
      <c r="A366" s="435"/>
      <c r="B366" s="435"/>
      <c r="C366" s="436"/>
      <c r="D366" s="435"/>
      <c r="E366" s="983"/>
      <c r="F366" s="435"/>
      <c r="G366" s="436"/>
      <c r="H366" s="961"/>
      <c r="I366" s="961"/>
      <c r="J366" s="961"/>
      <c r="K366" s="961"/>
      <c r="L366" s="961"/>
      <c r="M366" s="961"/>
      <c r="N366" s="961"/>
      <c r="O366" s="961"/>
      <c r="P366" s="961"/>
      <c r="Q366" s="961"/>
      <c r="R366" s="961"/>
      <c r="S366" s="961"/>
      <c r="T366" s="961"/>
      <c r="U366" s="546"/>
      <c r="V366" s="463"/>
      <c r="W366" s="464"/>
      <c r="X366" s="438"/>
      <c r="Y366" s="438"/>
      <c r="Z366" s="438"/>
      <c r="AA366" s="438"/>
    </row>
    <row r="367" spans="1:27" ht="18.75">
      <c r="A367" s="435"/>
      <c r="B367" s="435"/>
      <c r="C367" s="436"/>
      <c r="D367" s="435"/>
      <c r="E367" s="983"/>
      <c r="F367" s="435"/>
      <c r="G367" s="436"/>
      <c r="H367" s="961"/>
      <c r="I367" s="961"/>
      <c r="J367" s="961"/>
      <c r="K367" s="961"/>
      <c r="L367" s="961"/>
      <c r="M367" s="961"/>
      <c r="N367" s="961"/>
      <c r="O367" s="961"/>
      <c r="P367" s="961"/>
      <c r="Q367" s="961"/>
      <c r="R367" s="961"/>
      <c r="S367" s="961"/>
      <c r="T367" s="961"/>
      <c r="U367" s="546"/>
      <c r="V367" s="463"/>
      <c r="W367" s="464"/>
      <c r="X367" s="438"/>
      <c r="Y367" s="438"/>
      <c r="Z367" s="438"/>
      <c r="AA367" s="438"/>
    </row>
    <row r="368" spans="1:27" ht="18.75">
      <c r="A368" s="435"/>
      <c r="B368" s="435"/>
      <c r="C368" s="436"/>
      <c r="D368" s="435"/>
      <c r="E368" s="983"/>
      <c r="F368" s="435"/>
      <c r="G368" s="436"/>
      <c r="H368" s="961"/>
      <c r="I368" s="961"/>
      <c r="J368" s="961"/>
      <c r="K368" s="961"/>
      <c r="L368" s="961"/>
      <c r="M368" s="961"/>
      <c r="N368" s="961"/>
      <c r="O368" s="961"/>
      <c r="P368" s="961"/>
      <c r="Q368" s="961"/>
      <c r="R368" s="961"/>
      <c r="S368" s="961"/>
      <c r="T368" s="961"/>
      <c r="U368" s="546"/>
      <c r="V368" s="463"/>
      <c r="W368" s="464"/>
      <c r="X368" s="438"/>
      <c r="Y368" s="438"/>
      <c r="Z368" s="438"/>
      <c r="AA368" s="438"/>
    </row>
    <row r="369" spans="1:23" ht="18.75">
      <c r="A369" s="435"/>
      <c r="B369" s="435"/>
      <c r="C369" s="436"/>
      <c r="D369" s="435"/>
      <c r="E369" s="983"/>
      <c r="F369" s="435"/>
      <c r="G369" s="436"/>
      <c r="H369" s="961"/>
      <c r="I369" s="961"/>
      <c r="J369" s="961"/>
      <c r="K369" s="961"/>
      <c r="L369" s="961"/>
      <c r="M369" s="961"/>
      <c r="N369" s="961"/>
      <c r="O369" s="961"/>
      <c r="P369" s="961"/>
      <c r="Q369" s="961"/>
      <c r="R369" s="961"/>
      <c r="S369" s="961"/>
      <c r="T369" s="961"/>
      <c r="U369" s="546"/>
      <c r="V369" s="463"/>
      <c r="W369" s="464"/>
    </row>
    <row r="370" spans="1:23" ht="18.75">
      <c r="A370" s="435"/>
      <c r="B370" s="435"/>
      <c r="C370" s="436"/>
      <c r="D370" s="435"/>
      <c r="E370" s="983"/>
      <c r="F370" s="435"/>
      <c r="G370" s="436"/>
      <c r="H370" s="961"/>
      <c r="I370" s="961"/>
      <c r="J370" s="961"/>
      <c r="K370" s="961"/>
      <c r="L370" s="961"/>
      <c r="M370" s="961"/>
      <c r="N370" s="961"/>
      <c r="O370" s="961"/>
      <c r="P370" s="961"/>
      <c r="Q370" s="961"/>
      <c r="R370" s="961"/>
      <c r="S370" s="961"/>
      <c r="T370" s="961"/>
      <c r="U370" s="546"/>
      <c r="V370" s="463"/>
      <c r="W370" s="464"/>
    </row>
    <row r="371" spans="8:23" ht="18.75">
      <c r="H371" s="962"/>
      <c r="I371" s="962"/>
      <c r="J371" s="962"/>
      <c r="K371" s="962"/>
      <c r="L371" s="962"/>
      <c r="M371" s="962"/>
      <c r="N371" s="962"/>
      <c r="O371" s="962"/>
      <c r="P371" s="962"/>
      <c r="Q371" s="962"/>
      <c r="R371" s="962"/>
      <c r="S371" s="962"/>
      <c r="T371" s="962"/>
      <c r="V371" s="463"/>
      <c r="W371" s="464"/>
    </row>
    <row r="372" spans="8:23" ht="18.75">
      <c r="H372" s="962"/>
      <c r="I372" s="962"/>
      <c r="J372" s="962"/>
      <c r="K372" s="962"/>
      <c r="L372" s="962"/>
      <c r="M372" s="962"/>
      <c r="N372" s="962"/>
      <c r="O372" s="962"/>
      <c r="P372" s="962"/>
      <c r="Q372" s="962"/>
      <c r="R372" s="962"/>
      <c r="S372" s="962"/>
      <c r="T372" s="962"/>
      <c r="V372" s="463"/>
      <c r="W372" s="464"/>
    </row>
    <row r="373" spans="8:23" ht="18.75">
      <c r="H373" s="962"/>
      <c r="I373" s="962"/>
      <c r="J373" s="962"/>
      <c r="K373" s="962"/>
      <c r="L373" s="962"/>
      <c r="M373" s="962"/>
      <c r="N373" s="962"/>
      <c r="O373" s="962"/>
      <c r="P373" s="962"/>
      <c r="Q373" s="962"/>
      <c r="R373" s="962"/>
      <c r="S373" s="962"/>
      <c r="T373" s="962"/>
      <c r="V373" s="463"/>
      <c r="W373" s="464"/>
    </row>
    <row r="374" spans="8:23" ht="18.75">
      <c r="H374" s="962"/>
      <c r="I374" s="962"/>
      <c r="J374" s="962"/>
      <c r="K374" s="962"/>
      <c r="L374" s="962"/>
      <c r="M374" s="962"/>
      <c r="N374" s="962"/>
      <c r="O374" s="962"/>
      <c r="P374" s="962"/>
      <c r="Q374" s="962"/>
      <c r="R374" s="962"/>
      <c r="S374" s="962"/>
      <c r="T374" s="962"/>
      <c r="V374" s="463"/>
      <c r="W374" s="464"/>
    </row>
    <row r="375" spans="8:23" ht="18.75">
      <c r="H375" s="962"/>
      <c r="I375" s="962"/>
      <c r="J375" s="962"/>
      <c r="K375" s="962"/>
      <c r="L375" s="962"/>
      <c r="M375" s="962"/>
      <c r="N375" s="962"/>
      <c r="O375" s="962"/>
      <c r="P375" s="962"/>
      <c r="Q375" s="962"/>
      <c r="R375" s="962"/>
      <c r="S375" s="962"/>
      <c r="T375" s="962"/>
      <c r="V375" s="463"/>
      <c r="W375" s="464"/>
    </row>
    <row r="376" spans="8:23" ht="18.75">
      <c r="H376" s="962"/>
      <c r="I376" s="962"/>
      <c r="J376" s="962"/>
      <c r="K376" s="962"/>
      <c r="L376" s="962"/>
      <c r="M376" s="962"/>
      <c r="N376" s="962"/>
      <c r="O376" s="962"/>
      <c r="P376" s="962"/>
      <c r="Q376" s="962"/>
      <c r="R376" s="962"/>
      <c r="S376" s="962"/>
      <c r="T376" s="962"/>
      <c r="V376" s="463"/>
      <c r="W376" s="464"/>
    </row>
    <row r="377" spans="8:23" ht="18.75">
      <c r="H377" s="962"/>
      <c r="I377" s="962"/>
      <c r="J377" s="962"/>
      <c r="K377" s="962"/>
      <c r="L377" s="962"/>
      <c r="M377" s="962"/>
      <c r="N377" s="962"/>
      <c r="O377" s="962"/>
      <c r="P377" s="962"/>
      <c r="Q377" s="962"/>
      <c r="R377" s="962"/>
      <c r="S377" s="962"/>
      <c r="T377" s="962"/>
      <c r="V377" s="463"/>
      <c r="W377" s="464"/>
    </row>
    <row r="378" spans="8:23" ht="18.75">
      <c r="H378" s="962"/>
      <c r="I378" s="962"/>
      <c r="J378" s="962"/>
      <c r="K378" s="962"/>
      <c r="L378" s="962"/>
      <c r="M378" s="962"/>
      <c r="N378" s="962"/>
      <c r="O378" s="962"/>
      <c r="P378" s="962"/>
      <c r="Q378" s="962"/>
      <c r="R378" s="962"/>
      <c r="S378" s="962"/>
      <c r="T378" s="962"/>
      <c r="V378" s="463"/>
      <c r="W378" s="464"/>
    </row>
    <row r="379" spans="8:23" ht="18.75">
      <c r="H379" s="962"/>
      <c r="I379" s="962"/>
      <c r="J379" s="962"/>
      <c r="K379" s="962"/>
      <c r="L379" s="962"/>
      <c r="M379" s="962"/>
      <c r="N379" s="962"/>
      <c r="O379" s="962"/>
      <c r="P379" s="962"/>
      <c r="Q379" s="962"/>
      <c r="R379" s="962"/>
      <c r="S379" s="962"/>
      <c r="T379" s="962"/>
      <c r="V379" s="463"/>
      <c r="W379" s="464"/>
    </row>
    <row r="380" spans="8:23" ht="18.75">
      <c r="H380" s="962"/>
      <c r="I380" s="962"/>
      <c r="J380" s="962"/>
      <c r="K380" s="962"/>
      <c r="L380" s="962"/>
      <c r="M380" s="962"/>
      <c r="N380" s="962"/>
      <c r="O380" s="962"/>
      <c r="P380" s="962"/>
      <c r="Q380" s="962"/>
      <c r="R380" s="962"/>
      <c r="S380" s="962"/>
      <c r="T380" s="962"/>
      <c r="V380" s="463"/>
      <c r="W380" s="464"/>
    </row>
    <row r="381" spans="8:23" ht="18.75">
      <c r="H381" s="962"/>
      <c r="I381" s="962"/>
      <c r="J381" s="962"/>
      <c r="K381" s="962"/>
      <c r="L381" s="962"/>
      <c r="M381" s="962"/>
      <c r="N381" s="962"/>
      <c r="O381" s="962"/>
      <c r="P381" s="962"/>
      <c r="Q381" s="962"/>
      <c r="R381" s="962"/>
      <c r="S381" s="962"/>
      <c r="T381" s="962"/>
      <c r="V381" s="463"/>
      <c r="W381" s="464"/>
    </row>
    <row r="382" spans="8:23" ht="18.75">
      <c r="H382" s="962"/>
      <c r="I382" s="962"/>
      <c r="J382" s="962"/>
      <c r="K382" s="962"/>
      <c r="L382" s="962"/>
      <c r="M382" s="962"/>
      <c r="N382" s="962"/>
      <c r="O382" s="962"/>
      <c r="P382" s="962"/>
      <c r="Q382" s="962"/>
      <c r="R382" s="962"/>
      <c r="S382" s="962"/>
      <c r="T382" s="962"/>
      <c r="V382" s="463"/>
      <c r="W382" s="464"/>
    </row>
    <row r="383" spans="8:23" ht="18.75">
      <c r="H383" s="962"/>
      <c r="I383" s="962"/>
      <c r="J383" s="962"/>
      <c r="K383" s="962"/>
      <c r="L383" s="962"/>
      <c r="M383" s="962"/>
      <c r="N383" s="962"/>
      <c r="O383" s="962"/>
      <c r="P383" s="962"/>
      <c r="Q383" s="962"/>
      <c r="R383" s="962"/>
      <c r="S383" s="962"/>
      <c r="T383" s="962"/>
      <c r="V383" s="463"/>
      <c r="W383" s="464"/>
    </row>
    <row r="384" spans="8:23" ht="18.75">
      <c r="H384" s="962"/>
      <c r="I384" s="962"/>
      <c r="J384" s="962"/>
      <c r="K384" s="962"/>
      <c r="L384" s="962"/>
      <c r="M384" s="962"/>
      <c r="N384" s="962"/>
      <c r="O384" s="962"/>
      <c r="P384" s="962"/>
      <c r="Q384" s="962"/>
      <c r="R384" s="962"/>
      <c r="S384" s="962"/>
      <c r="T384" s="962"/>
      <c r="V384" s="463"/>
      <c r="W384" s="464"/>
    </row>
    <row r="385" spans="8:23" ht="18.75">
      <c r="H385" s="962"/>
      <c r="I385" s="962"/>
      <c r="J385" s="962"/>
      <c r="K385" s="962"/>
      <c r="L385" s="962"/>
      <c r="M385" s="962"/>
      <c r="N385" s="962"/>
      <c r="O385" s="962"/>
      <c r="P385" s="962"/>
      <c r="Q385" s="962"/>
      <c r="R385" s="962"/>
      <c r="S385" s="962"/>
      <c r="T385" s="962"/>
      <c r="V385" s="463"/>
      <c r="W385" s="464"/>
    </row>
    <row r="386" spans="8:23" ht="18.75">
      <c r="H386" s="962"/>
      <c r="I386" s="962"/>
      <c r="J386" s="962"/>
      <c r="K386" s="962"/>
      <c r="L386" s="962"/>
      <c r="M386" s="962"/>
      <c r="N386" s="962"/>
      <c r="O386" s="962"/>
      <c r="P386" s="962"/>
      <c r="Q386" s="962"/>
      <c r="R386" s="962"/>
      <c r="S386" s="962"/>
      <c r="T386" s="962"/>
      <c r="V386" s="463"/>
      <c r="W386" s="464"/>
    </row>
    <row r="387" spans="8:23" ht="18.75">
      <c r="H387" s="962"/>
      <c r="I387" s="962"/>
      <c r="J387" s="962"/>
      <c r="K387" s="962"/>
      <c r="L387" s="962"/>
      <c r="M387" s="962"/>
      <c r="N387" s="962"/>
      <c r="O387" s="962"/>
      <c r="P387" s="962"/>
      <c r="Q387" s="962"/>
      <c r="R387" s="962"/>
      <c r="S387" s="962"/>
      <c r="T387" s="962"/>
      <c r="V387" s="463"/>
      <c r="W387" s="464"/>
    </row>
    <row r="388" spans="8:23" ht="18.75">
      <c r="H388" s="962"/>
      <c r="I388" s="962"/>
      <c r="J388" s="962"/>
      <c r="K388" s="962"/>
      <c r="L388" s="962"/>
      <c r="M388" s="962"/>
      <c r="N388" s="962"/>
      <c r="O388" s="962"/>
      <c r="P388" s="962"/>
      <c r="Q388" s="962"/>
      <c r="R388" s="962"/>
      <c r="S388" s="962"/>
      <c r="T388" s="962"/>
      <c r="V388" s="463"/>
      <c r="W388" s="464"/>
    </row>
    <row r="389" spans="8:23" ht="18.75">
      <c r="H389" s="962"/>
      <c r="I389" s="962"/>
      <c r="J389" s="962"/>
      <c r="K389" s="962"/>
      <c r="L389" s="962"/>
      <c r="M389" s="962"/>
      <c r="N389" s="962"/>
      <c r="O389" s="962"/>
      <c r="P389" s="962"/>
      <c r="Q389" s="962"/>
      <c r="R389" s="962"/>
      <c r="S389" s="962"/>
      <c r="T389" s="962"/>
      <c r="V389" s="463"/>
      <c r="W389" s="464"/>
    </row>
    <row r="390" spans="8:23" ht="18.75">
      <c r="H390" s="962"/>
      <c r="I390" s="962"/>
      <c r="J390" s="962"/>
      <c r="K390" s="962"/>
      <c r="L390" s="962"/>
      <c r="M390" s="962"/>
      <c r="N390" s="962"/>
      <c r="O390" s="962"/>
      <c r="P390" s="962"/>
      <c r="Q390" s="962"/>
      <c r="R390" s="962"/>
      <c r="S390" s="962"/>
      <c r="T390" s="962"/>
      <c r="V390" s="463"/>
      <c r="W390" s="464"/>
    </row>
    <row r="391" spans="8:23" ht="18.75">
      <c r="H391" s="962"/>
      <c r="I391" s="962"/>
      <c r="J391" s="962"/>
      <c r="K391" s="962"/>
      <c r="L391" s="962"/>
      <c r="M391" s="962"/>
      <c r="N391" s="962"/>
      <c r="O391" s="962"/>
      <c r="P391" s="962"/>
      <c r="Q391" s="962"/>
      <c r="R391" s="962"/>
      <c r="S391" s="962"/>
      <c r="T391" s="962"/>
      <c r="V391" s="463"/>
      <c r="W391" s="464"/>
    </row>
    <row r="392" spans="8:23" ht="18.75">
      <c r="H392" s="962"/>
      <c r="I392" s="962"/>
      <c r="J392" s="962"/>
      <c r="K392" s="962"/>
      <c r="L392" s="962"/>
      <c r="M392" s="962"/>
      <c r="N392" s="962"/>
      <c r="O392" s="962"/>
      <c r="P392" s="962"/>
      <c r="Q392" s="962"/>
      <c r="R392" s="962"/>
      <c r="S392" s="962"/>
      <c r="T392" s="962"/>
      <c r="V392" s="463"/>
      <c r="W392" s="464"/>
    </row>
    <row r="393" spans="8:23" ht="18.75">
      <c r="H393" s="962"/>
      <c r="I393" s="962"/>
      <c r="J393" s="962"/>
      <c r="K393" s="962"/>
      <c r="L393" s="962"/>
      <c r="M393" s="962"/>
      <c r="N393" s="962"/>
      <c r="O393" s="962"/>
      <c r="P393" s="962"/>
      <c r="Q393" s="962"/>
      <c r="R393" s="962"/>
      <c r="S393" s="962"/>
      <c r="T393" s="962"/>
      <c r="V393" s="463"/>
      <c r="W393" s="464"/>
    </row>
    <row r="394" spans="8:23" ht="18.75">
      <c r="H394" s="962"/>
      <c r="I394" s="962"/>
      <c r="J394" s="962"/>
      <c r="K394" s="962"/>
      <c r="L394" s="962"/>
      <c r="M394" s="962"/>
      <c r="N394" s="962"/>
      <c r="O394" s="962"/>
      <c r="P394" s="962"/>
      <c r="Q394" s="962"/>
      <c r="R394" s="962"/>
      <c r="S394" s="962"/>
      <c r="T394" s="962"/>
      <c r="V394" s="463"/>
      <c r="W394" s="464"/>
    </row>
    <row r="395" spans="8:23" ht="18.75">
      <c r="H395" s="962"/>
      <c r="I395" s="962"/>
      <c r="J395" s="962"/>
      <c r="K395" s="962"/>
      <c r="L395" s="962"/>
      <c r="M395" s="962"/>
      <c r="N395" s="962"/>
      <c r="O395" s="962"/>
      <c r="P395" s="962"/>
      <c r="Q395" s="962"/>
      <c r="R395" s="962"/>
      <c r="S395" s="962"/>
      <c r="T395" s="962"/>
      <c r="V395" s="463"/>
      <c r="W395" s="464"/>
    </row>
    <row r="396" spans="8:23" ht="18.75">
      <c r="H396" s="962"/>
      <c r="I396" s="962"/>
      <c r="J396" s="962"/>
      <c r="K396" s="962"/>
      <c r="L396" s="962"/>
      <c r="M396" s="962"/>
      <c r="N396" s="962"/>
      <c r="O396" s="962"/>
      <c r="P396" s="962"/>
      <c r="Q396" s="962"/>
      <c r="R396" s="962"/>
      <c r="S396" s="962"/>
      <c r="T396" s="962"/>
      <c r="V396" s="463"/>
      <c r="W396" s="464"/>
    </row>
    <row r="397" spans="8:23" ht="18.75">
      <c r="H397" s="962"/>
      <c r="I397" s="962"/>
      <c r="J397" s="962"/>
      <c r="K397" s="962"/>
      <c r="L397" s="962"/>
      <c r="M397" s="962"/>
      <c r="N397" s="962"/>
      <c r="O397" s="962"/>
      <c r="P397" s="962"/>
      <c r="Q397" s="962"/>
      <c r="R397" s="962"/>
      <c r="S397" s="962"/>
      <c r="T397" s="962"/>
      <c r="V397" s="463"/>
      <c r="W397" s="464"/>
    </row>
    <row r="398" spans="8:23" ht="18.75">
      <c r="H398" s="962"/>
      <c r="I398" s="962"/>
      <c r="J398" s="962"/>
      <c r="K398" s="962"/>
      <c r="L398" s="962"/>
      <c r="M398" s="962"/>
      <c r="N398" s="962"/>
      <c r="O398" s="962"/>
      <c r="P398" s="962"/>
      <c r="Q398" s="962"/>
      <c r="R398" s="962"/>
      <c r="S398" s="962"/>
      <c r="T398" s="962"/>
      <c r="V398" s="463"/>
      <c r="W398" s="464"/>
    </row>
    <row r="399" spans="8:23" ht="18.75">
      <c r="H399" s="962"/>
      <c r="I399" s="962"/>
      <c r="J399" s="962"/>
      <c r="K399" s="962"/>
      <c r="L399" s="962"/>
      <c r="M399" s="962"/>
      <c r="N399" s="962"/>
      <c r="O399" s="962"/>
      <c r="P399" s="962"/>
      <c r="Q399" s="962"/>
      <c r="R399" s="962"/>
      <c r="S399" s="962"/>
      <c r="T399" s="962"/>
      <c r="V399" s="463"/>
      <c r="W399" s="464"/>
    </row>
    <row r="400" spans="8:23" ht="18.75">
      <c r="H400" s="962"/>
      <c r="I400" s="962"/>
      <c r="J400" s="962"/>
      <c r="K400" s="962"/>
      <c r="L400" s="962"/>
      <c r="M400" s="962"/>
      <c r="N400" s="962"/>
      <c r="O400" s="962"/>
      <c r="P400" s="962"/>
      <c r="Q400" s="962"/>
      <c r="R400" s="962"/>
      <c r="S400" s="962"/>
      <c r="T400" s="962"/>
      <c r="V400" s="463"/>
      <c r="W400" s="464"/>
    </row>
    <row r="401" spans="8:23" ht="18.75">
      <c r="H401" s="962"/>
      <c r="I401" s="962"/>
      <c r="J401" s="962"/>
      <c r="K401" s="962"/>
      <c r="L401" s="962"/>
      <c r="M401" s="962"/>
      <c r="N401" s="962"/>
      <c r="O401" s="962"/>
      <c r="P401" s="962"/>
      <c r="Q401" s="962"/>
      <c r="R401" s="962"/>
      <c r="S401" s="962"/>
      <c r="T401" s="962"/>
      <c r="V401" s="463"/>
      <c r="W401" s="464"/>
    </row>
    <row r="402" spans="8:23" ht="18.75">
      <c r="H402" s="962"/>
      <c r="I402" s="962"/>
      <c r="J402" s="962"/>
      <c r="K402" s="962"/>
      <c r="L402" s="962"/>
      <c r="M402" s="962"/>
      <c r="N402" s="962"/>
      <c r="O402" s="962"/>
      <c r="P402" s="962"/>
      <c r="Q402" s="962"/>
      <c r="R402" s="962"/>
      <c r="S402" s="962"/>
      <c r="T402" s="962"/>
      <c r="V402" s="463"/>
      <c r="W402" s="464"/>
    </row>
    <row r="403" spans="8:23" ht="18.75">
      <c r="H403" s="962"/>
      <c r="I403" s="962"/>
      <c r="J403" s="962"/>
      <c r="K403" s="962"/>
      <c r="L403" s="962"/>
      <c r="M403" s="962"/>
      <c r="N403" s="962"/>
      <c r="O403" s="962"/>
      <c r="P403" s="962"/>
      <c r="Q403" s="962"/>
      <c r="R403" s="962"/>
      <c r="S403" s="962"/>
      <c r="T403" s="962"/>
      <c r="V403" s="463"/>
      <c r="W403" s="464"/>
    </row>
    <row r="404" spans="8:23" ht="18.75">
      <c r="H404" s="962"/>
      <c r="I404" s="962"/>
      <c r="J404" s="962"/>
      <c r="K404" s="962"/>
      <c r="L404" s="962"/>
      <c r="M404" s="962"/>
      <c r="N404" s="962"/>
      <c r="O404" s="962"/>
      <c r="P404" s="962"/>
      <c r="Q404" s="962"/>
      <c r="R404" s="962"/>
      <c r="S404" s="962"/>
      <c r="T404" s="962"/>
      <c r="V404" s="463"/>
      <c r="W404" s="464"/>
    </row>
    <row r="405" spans="8:23" ht="18.75">
      <c r="H405" s="962"/>
      <c r="I405" s="962"/>
      <c r="J405" s="962"/>
      <c r="K405" s="962"/>
      <c r="L405" s="962"/>
      <c r="M405" s="962"/>
      <c r="N405" s="962"/>
      <c r="O405" s="962"/>
      <c r="P405" s="962"/>
      <c r="Q405" s="962"/>
      <c r="R405" s="962"/>
      <c r="S405" s="962"/>
      <c r="T405" s="962"/>
      <c r="V405" s="463"/>
      <c r="W405" s="464"/>
    </row>
    <row r="406" spans="8:23" ht="18.75">
      <c r="H406" s="962"/>
      <c r="I406" s="962"/>
      <c r="J406" s="962"/>
      <c r="K406" s="962"/>
      <c r="L406" s="962"/>
      <c r="M406" s="962"/>
      <c r="N406" s="962"/>
      <c r="O406" s="962"/>
      <c r="P406" s="962"/>
      <c r="Q406" s="962"/>
      <c r="R406" s="962"/>
      <c r="S406" s="962"/>
      <c r="T406" s="962"/>
      <c r="V406" s="463"/>
      <c r="W406" s="464"/>
    </row>
    <row r="407" spans="8:23" ht="18.75">
      <c r="H407" s="962"/>
      <c r="I407" s="962"/>
      <c r="J407" s="962"/>
      <c r="K407" s="962"/>
      <c r="L407" s="962"/>
      <c r="M407" s="962"/>
      <c r="N407" s="962"/>
      <c r="O407" s="962"/>
      <c r="P407" s="962"/>
      <c r="Q407" s="962"/>
      <c r="R407" s="962"/>
      <c r="S407" s="962"/>
      <c r="T407" s="962"/>
      <c r="V407" s="463"/>
      <c r="W407" s="464"/>
    </row>
    <row r="408" spans="8:23" ht="18.75">
      <c r="H408" s="962"/>
      <c r="I408" s="962"/>
      <c r="J408" s="962"/>
      <c r="K408" s="962"/>
      <c r="L408" s="962"/>
      <c r="M408" s="962"/>
      <c r="N408" s="962"/>
      <c r="O408" s="962"/>
      <c r="P408" s="962"/>
      <c r="Q408" s="962"/>
      <c r="R408" s="962"/>
      <c r="S408" s="962"/>
      <c r="T408" s="962"/>
      <c r="V408" s="463"/>
      <c r="W408" s="464"/>
    </row>
    <row r="409" spans="8:23" ht="18.75">
      <c r="H409" s="962"/>
      <c r="I409" s="962"/>
      <c r="J409" s="962"/>
      <c r="K409" s="962"/>
      <c r="L409" s="962"/>
      <c r="M409" s="962"/>
      <c r="N409" s="962"/>
      <c r="O409" s="962"/>
      <c r="P409" s="962"/>
      <c r="Q409" s="962"/>
      <c r="R409" s="962"/>
      <c r="S409" s="962"/>
      <c r="T409" s="962"/>
      <c r="V409" s="463"/>
      <c r="W409" s="464"/>
    </row>
    <row r="410" spans="8:23" ht="18.75">
      <c r="H410" s="962"/>
      <c r="I410" s="962"/>
      <c r="J410" s="962"/>
      <c r="K410" s="962"/>
      <c r="L410" s="962"/>
      <c r="M410" s="962"/>
      <c r="N410" s="962"/>
      <c r="O410" s="962"/>
      <c r="P410" s="962"/>
      <c r="Q410" s="962"/>
      <c r="R410" s="962"/>
      <c r="S410" s="962"/>
      <c r="T410" s="962"/>
      <c r="V410" s="463"/>
      <c r="W410" s="464"/>
    </row>
    <row r="411" spans="8:23" ht="18.75">
      <c r="H411" s="962"/>
      <c r="I411" s="962"/>
      <c r="J411" s="962"/>
      <c r="K411" s="962"/>
      <c r="L411" s="962"/>
      <c r="M411" s="962"/>
      <c r="N411" s="962"/>
      <c r="O411" s="962"/>
      <c r="P411" s="962"/>
      <c r="Q411" s="962"/>
      <c r="R411" s="962"/>
      <c r="S411" s="962"/>
      <c r="T411" s="962"/>
      <c r="V411" s="463"/>
      <c r="W411" s="464"/>
    </row>
    <row r="412" spans="8:23" ht="18.75">
      <c r="H412" s="962"/>
      <c r="I412" s="962"/>
      <c r="J412" s="962"/>
      <c r="K412" s="962"/>
      <c r="L412" s="962"/>
      <c r="M412" s="962"/>
      <c r="N412" s="962"/>
      <c r="O412" s="962"/>
      <c r="P412" s="962"/>
      <c r="Q412" s="962"/>
      <c r="R412" s="962"/>
      <c r="S412" s="962"/>
      <c r="T412" s="962"/>
      <c r="V412" s="463"/>
      <c r="W412" s="464"/>
    </row>
    <row r="413" spans="8:23" ht="18.75">
      <c r="H413" s="962"/>
      <c r="I413" s="962"/>
      <c r="J413" s="962"/>
      <c r="K413" s="962"/>
      <c r="L413" s="962"/>
      <c r="M413" s="962"/>
      <c r="N413" s="962"/>
      <c r="O413" s="962"/>
      <c r="P413" s="962"/>
      <c r="Q413" s="962"/>
      <c r="R413" s="962"/>
      <c r="S413" s="962"/>
      <c r="T413" s="962"/>
      <c r="V413" s="463"/>
      <c r="W413" s="464"/>
    </row>
    <row r="414" spans="8:23" ht="18.75">
      <c r="H414" s="962"/>
      <c r="I414" s="962"/>
      <c r="J414" s="962"/>
      <c r="K414" s="962"/>
      <c r="L414" s="962"/>
      <c r="M414" s="962"/>
      <c r="N414" s="962"/>
      <c r="O414" s="962"/>
      <c r="P414" s="962"/>
      <c r="Q414" s="962"/>
      <c r="R414" s="962"/>
      <c r="S414" s="962"/>
      <c r="T414" s="962"/>
      <c r="V414" s="463"/>
      <c r="W414" s="464"/>
    </row>
    <row r="415" spans="8:23" ht="18.75">
      <c r="H415" s="962"/>
      <c r="I415" s="962"/>
      <c r="J415" s="962"/>
      <c r="K415" s="962"/>
      <c r="L415" s="962"/>
      <c r="M415" s="962"/>
      <c r="N415" s="962"/>
      <c r="O415" s="962"/>
      <c r="P415" s="962"/>
      <c r="Q415" s="962"/>
      <c r="R415" s="962"/>
      <c r="S415" s="962"/>
      <c r="T415" s="962"/>
      <c r="V415" s="463"/>
      <c r="W415" s="464"/>
    </row>
    <row r="416" spans="8:23" ht="18.75">
      <c r="H416" s="962"/>
      <c r="I416" s="962"/>
      <c r="J416" s="962"/>
      <c r="K416" s="962"/>
      <c r="L416" s="962"/>
      <c r="M416" s="962"/>
      <c r="N416" s="962"/>
      <c r="O416" s="962"/>
      <c r="P416" s="962"/>
      <c r="Q416" s="962"/>
      <c r="R416" s="962"/>
      <c r="S416" s="962"/>
      <c r="T416" s="962"/>
      <c r="V416" s="463"/>
      <c r="W416" s="464"/>
    </row>
    <row r="417" spans="8:23" ht="18.75">
      <c r="H417" s="962"/>
      <c r="I417" s="962"/>
      <c r="J417" s="962"/>
      <c r="K417" s="962"/>
      <c r="L417" s="962"/>
      <c r="M417" s="962"/>
      <c r="N417" s="962"/>
      <c r="O417" s="962"/>
      <c r="P417" s="962"/>
      <c r="Q417" s="962"/>
      <c r="R417" s="962"/>
      <c r="S417" s="962"/>
      <c r="T417" s="962"/>
      <c r="V417" s="463"/>
      <c r="W417" s="464"/>
    </row>
    <row r="418" spans="8:23" ht="18.75">
      <c r="H418" s="962"/>
      <c r="I418" s="962"/>
      <c r="J418" s="962"/>
      <c r="K418" s="962"/>
      <c r="L418" s="962"/>
      <c r="M418" s="962"/>
      <c r="N418" s="962"/>
      <c r="O418" s="962"/>
      <c r="P418" s="962"/>
      <c r="Q418" s="962"/>
      <c r="R418" s="962"/>
      <c r="S418" s="962"/>
      <c r="T418" s="962"/>
      <c r="V418" s="463"/>
      <c r="W418" s="464"/>
    </row>
    <row r="419" spans="8:23" ht="18.75">
      <c r="H419" s="962"/>
      <c r="I419" s="962"/>
      <c r="J419" s="962"/>
      <c r="K419" s="962"/>
      <c r="L419" s="962"/>
      <c r="M419" s="962"/>
      <c r="N419" s="962"/>
      <c r="O419" s="962"/>
      <c r="P419" s="962"/>
      <c r="Q419" s="962"/>
      <c r="R419" s="962"/>
      <c r="S419" s="962"/>
      <c r="T419" s="962"/>
      <c r="V419" s="463"/>
      <c r="W419" s="464"/>
    </row>
    <row r="420" spans="8:23" ht="18.75">
      <c r="H420" s="962"/>
      <c r="I420" s="962"/>
      <c r="J420" s="962"/>
      <c r="K420" s="962"/>
      <c r="L420" s="962"/>
      <c r="M420" s="962"/>
      <c r="N420" s="962"/>
      <c r="O420" s="962"/>
      <c r="P420" s="962"/>
      <c r="Q420" s="962"/>
      <c r="R420" s="962"/>
      <c r="S420" s="962"/>
      <c r="T420" s="962"/>
      <c r="V420" s="463"/>
      <c r="W420" s="464"/>
    </row>
    <row r="421" spans="8:23" ht="18.75">
      <c r="H421" s="962"/>
      <c r="I421" s="962"/>
      <c r="J421" s="962"/>
      <c r="K421" s="962"/>
      <c r="L421" s="962"/>
      <c r="M421" s="962"/>
      <c r="N421" s="962"/>
      <c r="O421" s="962"/>
      <c r="P421" s="962"/>
      <c r="Q421" s="962"/>
      <c r="R421" s="962"/>
      <c r="S421" s="962"/>
      <c r="T421" s="962"/>
      <c r="V421" s="463"/>
      <c r="W421" s="464"/>
    </row>
    <row r="422" spans="8:23" ht="18.75">
      <c r="H422" s="962"/>
      <c r="I422" s="962"/>
      <c r="J422" s="962"/>
      <c r="K422" s="962"/>
      <c r="L422" s="962"/>
      <c r="M422" s="962"/>
      <c r="N422" s="962"/>
      <c r="O422" s="962"/>
      <c r="P422" s="962"/>
      <c r="Q422" s="962"/>
      <c r="R422" s="962"/>
      <c r="S422" s="962"/>
      <c r="T422" s="962"/>
      <c r="V422" s="463"/>
      <c r="W422" s="464"/>
    </row>
    <row r="423" spans="8:23" ht="18.75">
      <c r="H423" s="962"/>
      <c r="I423" s="962"/>
      <c r="J423" s="962"/>
      <c r="K423" s="962"/>
      <c r="L423" s="962"/>
      <c r="M423" s="962"/>
      <c r="N423" s="962"/>
      <c r="O423" s="962"/>
      <c r="P423" s="962"/>
      <c r="Q423" s="962"/>
      <c r="R423" s="962"/>
      <c r="S423" s="962"/>
      <c r="T423" s="962"/>
      <c r="V423" s="463"/>
      <c r="W423" s="464"/>
    </row>
    <row r="424" spans="8:23" ht="18.75">
      <c r="H424" s="962"/>
      <c r="I424" s="962"/>
      <c r="J424" s="962"/>
      <c r="K424" s="962"/>
      <c r="L424" s="962"/>
      <c r="M424" s="962"/>
      <c r="N424" s="962"/>
      <c r="O424" s="962"/>
      <c r="P424" s="962"/>
      <c r="Q424" s="962"/>
      <c r="R424" s="962"/>
      <c r="S424" s="962"/>
      <c r="T424" s="962"/>
      <c r="V424" s="463"/>
      <c r="W424" s="464"/>
    </row>
    <row r="425" spans="8:23" ht="18.75">
      <c r="H425" s="962"/>
      <c r="I425" s="962"/>
      <c r="J425" s="962"/>
      <c r="K425" s="962"/>
      <c r="L425" s="962"/>
      <c r="M425" s="962"/>
      <c r="N425" s="962"/>
      <c r="O425" s="962"/>
      <c r="P425" s="962"/>
      <c r="Q425" s="962"/>
      <c r="R425" s="962"/>
      <c r="S425" s="962"/>
      <c r="T425" s="962"/>
      <c r="V425" s="463"/>
      <c r="W425" s="464"/>
    </row>
    <row r="426" spans="8:23" ht="18.75">
      <c r="H426" s="962"/>
      <c r="I426" s="962"/>
      <c r="J426" s="962"/>
      <c r="K426" s="962"/>
      <c r="L426" s="962"/>
      <c r="M426" s="962"/>
      <c r="N426" s="962"/>
      <c r="O426" s="962"/>
      <c r="P426" s="962"/>
      <c r="Q426" s="962"/>
      <c r="R426" s="962"/>
      <c r="S426" s="962"/>
      <c r="T426" s="962"/>
      <c r="V426" s="463"/>
      <c r="W426" s="464"/>
    </row>
    <row r="427" spans="8:23" ht="18.75">
      <c r="H427" s="962"/>
      <c r="I427" s="962"/>
      <c r="J427" s="962"/>
      <c r="K427" s="962"/>
      <c r="L427" s="962"/>
      <c r="M427" s="962"/>
      <c r="N427" s="962"/>
      <c r="O427" s="962"/>
      <c r="P427" s="962"/>
      <c r="Q427" s="962"/>
      <c r="R427" s="962"/>
      <c r="S427" s="962"/>
      <c r="T427" s="962"/>
      <c r="V427" s="463"/>
      <c r="W427" s="464"/>
    </row>
    <row r="428" spans="8:23" ht="18.75">
      <c r="H428" s="962"/>
      <c r="I428" s="962"/>
      <c r="J428" s="962"/>
      <c r="K428" s="962"/>
      <c r="L428" s="962"/>
      <c r="M428" s="962"/>
      <c r="N428" s="962"/>
      <c r="O428" s="962"/>
      <c r="P428" s="962"/>
      <c r="Q428" s="962"/>
      <c r="R428" s="962"/>
      <c r="S428" s="962"/>
      <c r="T428" s="962"/>
      <c r="V428" s="463"/>
      <c r="W428" s="464"/>
    </row>
    <row r="429" spans="8:23" ht="18.75">
      <c r="H429" s="962"/>
      <c r="I429" s="962"/>
      <c r="J429" s="962"/>
      <c r="K429" s="962"/>
      <c r="L429" s="962"/>
      <c r="M429" s="962"/>
      <c r="N429" s="962"/>
      <c r="O429" s="962"/>
      <c r="P429" s="962"/>
      <c r="Q429" s="962"/>
      <c r="R429" s="962"/>
      <c r="S429" s="962"/>
      <c r="T429" s="962"/>
      <c r="V429" s="463"/>
      <c r="W429" s="464"/>
    </row>
    <row r="430" spans="8:23" ht="18.75">
      <c r="H430" s="962"/>
      <c r="I430" s="962"/>
      <c r="J430" s="962"/>
      <c r="K430" s="962"/>
      <c r="L430" s="962"/>
      <c r="M430" s="962"/>
      <c r="N430" s="962"/>
      <c r="O430" s="962"/>
      <c r="P430" s="962"/>
      <c r="Q430" s="962"/>
      <c r="R430" s="962"/>
      <c r="S430" s="962"/>
      <c r="T430" s="962"/>
      <c r="V430" s="463"/>
      <c r="W430" s="464"/>
    </row>
    <row r="431" spans="8:23" ht="18.75">
      <c r="H431" s="962"/>
      <c r="I431" s="962"/>
      <c r="J431" s="962"/>
      <c r="K431" s="962"/>
      <c r="L431" s="962"/>
      <c r="M431" s="962"/>
      <c r="N431" s="962"/>
      <c r="O431" s="962"/>
      <c r="P431" s="962"/>
      <c r="Q431" s="962"/>
      <c r="R431" s="962"/>
      <c r="S431" s="962"/>
      <c r="T431" s="962"/>
      <c r="V431" s="463"/>
      <c r="W431" s="464"/>
    </row>
    <row r="432" spans="8:23" ht="18.75">
      <c r="H432" s="962"/>
      <c r="I432" s="962"/>
      <c r="J432" s="962"/>
      <c r="K432" s="962"/>
      <c r="L432" s="962"/>
      <c r="M432" s="962"/>
      <c r="N432" s="962"/>
      <c r="O432" s="962"/>
      <c r="P432" s="962"/>
      <c r="Q432" s="962"/>
      <c r="R432" s="962"/>
      <c r="S432" s="962"/>
      <c r="T432" s="962"/>
      <c r="V432" s="463"/>
      <c r="W432" s="464"/>
    </row>
    <row r="433" spans="8:23" ht="18.75">
      <c r="H433" s="962"/>
      <c r="I433" s="962"/>
      <c r="J433" s="962"/>
      <c r="K433" s="962"/>
      <c r="L433" s="962"/>
      <c r="M433" s="962"/>
      <c r="N433" s="962"/>
      <c r="O433" s="962"/>
      <c r="P433" s="962"/>
      <c r="Q433" s="962"/>
      <c r="R433" s="962"/>
      <c r="S433" s="962"/>
      <c r="T433" s="962"/>
      <c r="V433" s="463"/>
      <c r="W433" s="464"/>
    </row>
    <row r="434" spans="8:23" ht="18.75">
      <c r="H434" s="962"/>
      <c r="I434" s="962"/>
      <c r="J434" s="962"/>
      <c r="K434" s="962"/>
      <c r="L434" s="962"/>
      <c r="M434" s="962"/>
      <c r="N434" s="962"/>
      <c r="O434" s="962"/>
      <c r="P434" s="962"/>
      <c r="Q434" s="962"/>
      <c r="R434" s="962"/>
      <c r="S434" s="962"/>
      <c r="T434" s="962"/>
      <c r="V434" s="463"/>
      <c r="W434" s="464"/>
    </row>
    <row r="435" spans="8:23" ht="18.75">
      <c r="H435" s="962"/>
      <c r="I435" s="962"/>
      <c r="J435" s="962"/>
      <c r="K435" s="962"/>
      <c r="L435" s="962"/>
      <c r="M435" s="962"/>
      <c r="N435" s="962"/>
      <c r="O435" s="962"/>
      <c r="P435" s="962"/>
      <c r="Q435" s="962"/>
      <c r="R435" s="962"/>
      <c r="S435" s="962"/>
      <c r="T435" s="962"/>
      <c r="V435" s="463"/>
      <c r="W435" s="464"/>
    </row>
    <row r="436" spans="8:23" ht="18.75">
      <c r="H436" s="962"/>
      <c r="I436" s="962"/>
      <c r="J436" s="962"/>
      <c r="K436" s="962"/>
      <c r="L436" s="962"/>
      <c r="M436" s="962"/>
      <c r="N436" s="962"/>
      <c r="O436" s="962"/>
      <c r="P436" s="962"/>
      <c r="Q436" s="962"/>
      <c r="R436" s="962"/>
      <c r="S436" s="962"/>
      <c r="T436" s="962"/>
      <c r="V436" s="463"/>
      <c r="W436" s="464"/>
    </row>
    <row r="437" spans="8:23" ht="18.75">
      <c r="H437" s="962"/>
      <c r="I437" s="962"/>
      <c r="J437" s="962"/>
      <c r="K437" s="962"/>
      <c r="L437" s="962"/>
      <c r="M437" s="962"/>
      <c r="N437" s="962"/>
      <c r="O437" s="962"/>
      <c r="P437" s="962"/>
      <c r="Q437" s="962"/>
      <c r="R437" s="962"/>
      <c r="S437" s="962"/>
      <c r="T437" s="962"/>
      <c r="V437" s="463"/>
      <c r="W437" s="464"/>
    </row>
    <row r="438" spans="8:23" ht="18.75">
      <c r="H438" s="962"/>
      <c r="I438" s="962"/>
      <c r="J438" s="962"/>
      <c r="K438" s="962"/>
      <c r="L438" s="962"/>
      <c r="M438" s="962"/>
      <c r="N438" s="962"/>
      <c r="O438" s="962"/>
      <c r="P438" s="962"/>
      <c r="Q438" s="962"/>
      <c r="R438" s="962"/>
      <c r="S438" s="962"/>
      <c r="T438" s="962"/>
      <c r="V438" s="463"/>
      <c r="W438" s="464"/>
    </row>
    <row r="439" spans="8:23" ht="18.75">
      <c r="H439" s="962"/>
      <c r="I439" s="962"/>
      <c r="J439" s="962"/>
      <c r="K439" s="962"/>
      <c r="L439" s="962"/>
      <c r="M439" s="962"/>
      <c r="N439" s="962"/>
      <c r="O439" s="962"/>
      <c r="P439" s="962"/>
      <c r="Q439" s="962"/>
      <c r="R439" s="962"/>
      <c r="S439" s="962"/>
      <c r="T439" s="962"/>
      <c r="V439" s="463"/>
      <c r="W439" s="464"/>
    </row>
    <row r="440" spans="8:23" ht="18.75">
      <c r="H440" s="962"/>
      <c r="I440" s="962"/>
      <c r="J440" s="962"/>
      <c r="K440" s="962"/>
      <c r="L440" s="962"/>
      <c r="M440" s="962"/>
      <c r="N440" s="962"/>
      <c r="O440" s="962"/>
      <c r="P440" s="962"/>
      <c r="Q440" s="962"/>
      <c r="R440" s="962"/>
      <c r="S440" s="962"/>
      <c r="T440" s="962"/>
      <c r="V440" s="463"/>
      <c r="W440" s="464"/>
    </row>
    <row r="441" spans="8:23" ht="18.75">
      <c r="H441" s="962"/>
      <c r="I441" s="962"/>
      <c r="J441" s="962"/>
      <c r="K441" s="962"/>
      <c r="L441" s="962"/>
      <c r="M441" s="962"/>
      <c r="N441" s="962"/>
      <c r="O441" s="962"/>
      <c r="P441" s="962"/>
      <c r="Q441" s="962"/>
      <c r="R441" s="962"/>
      <c r="S441" s="962"/>
      <c r="T441" s="962"/>
      <c r="V441" s="463"/>
      <c r="W441" s="464"/>
    </row>
    <row r="442" spans="8:23" ht="18.75">
      <c r="H442" s="962"/>
      <c r="I442" s="962"/>
      <c r="J442" s="962"/>
      <c r="K442" s="962"/>
      <c r="L442" s="962"/>
      <c r="M442" s="962"/>
      <c r="N442" s="962"/>
      <c r="O442" s="962"/>
      <c r="P442" s="962"/>
      <c r="Q442" s="962"/>
      <c r="R442" s="962"/>
      <c r="S442" s="962"/>
      <c r="T442" s="962"/>
      <c r="V442" s="463"/>
      <c r="W442" s="464"/>
    </row>
    <row r="443" spans="8:23" ht="18.75">
      <c r="H443" s="962"/>
      <c r="I443" s="962"/>
      <c r="J443" s="962"/>
      <c r="K443" s="962"/>
      <c r="L443" s="962"/>
      <c r="M443" s="962"/>
      <c r="N443" s="962"/>
      <c r="O443" s="962"/>
      <c r="P443" s="962"/>
      <c r="Q443" s="962"/>
      <c r="R443" s="962"/>
      <c r="S443" s="962"/>
      <c r="T443" s="962"/>
      <c r="V443" s="463"/>
      <c r="W443" s="464"/>
    </row>
    <row r="444" spans="8:23" ht="18.75">
      <c r="H444" s="962"/>
      <c r="I444" s="962"/>
      <c r="J444" s="962"/>
      <c r="K444" s="962"/>
      <c r="L444" s="962"/>
      <c r="M444" s="962"/>
      <c r="N444" s="962"/>
      <c r="O444" s="962"/>
      <c r="P444" s="962"/>
      <c r="Q444" s="962"/>
      <c r="R444" s="962"/>
      <c r="S444" s="962"/>
      <c r="T444" s="962"/>
      <c r="V444" s="463"/>
      <c r="W444" s="464"/>
    </row>
    <row r="445" spans="8:23" ht="18.75">
      <c r="H445" s="962"/>
      <c r="I445" s="962"/>
      <c r="J445" s="962"/>
      <c r="K445" s="962"/>
      <c r="L445" s="962"/>
      <c r="M445" s="962"/>
      <c r="N445" s="962"/>
      <c r="O445" s="962"/>
      <c r="P445" s="962"/>
      <c r="Q445" s="962"/>
      <c r="R445" s="962"/>
      <c r="S445" s="962"/>
      <c r="T445" s="962"/>
      <c r="V445" s="463"/>
      <c r="W445" s="464"/>
    </row>
    <row r="446" spans="8:23" ht="18.75">
      <c r="H446" s="962"/>
      <c r="I446" s="962"/>
      <c r="J446" s="962"/>
      <c r="K446" s="962"/>
      <c r="L446" s="962"/>
      <c r="M446" s="962"/>
      <c r="N446" s="962"/>
      <c r="O446" s="962"/>
      <c r="P446" s="962"/>
      <c r="Q446" s="962"/>
      <c r="R446" s="962"/>
      <c r="S446" s="962"/>
      <c r="T446" s="962"/>
      <c r="V446" s="463"/>
      <c r="W446" s="464"/>
    </row>
    <row r="447" spans="8:23" ht="18.75">
      <c r="H447" s="962"/>
      <c r="I447" s="962"/>
      <c r="J447" s="962"/>
      <c r="K447" s="962"/>
      <c r="L447" s="962"/>
      <c r="M447" s="962"/>
      <c r="N447" s="962"/>
      <c r="O447" s="962"/>
      <c r="P447" s="962"/>
      <c r="Q447" s="962"/>
      <c r="R447" s="962"/>
      <c r="S447" s="962"/>
      <c r="T447" s="962"/>
      <c r="V447" s="463"/>
      <c r="W447" s="464"/>
    </row>
    <row r="448" spans="8:23" ht="18.75">
      <c r="H448" s="962"/>
      <c r="I448" s="962"/>
      <c r="J448" s="962"/>
      <c r="K448" s="962"/>
      <c r="L448" s="962"/>
      <c r="M448" s="962"/>
      <c r="N448" s="962"/>
      <c r="O448" s="962"/>
      <c r="P448" s="962"/>
      <c r="Q448" s="962"/>
      <c r="R448" s="962"/>
      <c r="S448" s="962"/>
      <c r="T448" s="962"/>
      <c r="V448" s="463"/>
      <c r="W448" s="464"/>
    </row>
    <row r="449" spans="8:23" ht="18.75">
      <c r="H449" s="962"/>
      <c r="I449" s="962"/>
      <c r="J449" s="962"/>
      <c r="K449" s="962"/>
      <c r="L449" s="962"/>
      <c r="M449" s="962"/>
      <c r="N449" s="962"/>
      <c r="O449" s="962"/>
      <c r="P449" s="962"/>
      <c r="Q449" s="962"/>
      <c r="R449" s="962"/>
      <c r="S449" s="962"/>
      <c r="T449" s="962"/>
      <c r="V449" s="463"/>
      <c r="W449" s="464"/>
    </row>
    <row r="450" spans="8:23" ht="18.75">
      <c r="H450" s="962"/>
      <c r="I450" s="962"/>
      <c r="J450" s="962"/>
      <c r="K450" s="962"/>
      <c r="L450" s="962"/>
      <c r="M450" s="962"/>
      <c r="N450" s="962"/>
      <c r="O450" s="962"/>
      <c r="P450" s="962"/>
      <c r="Q450" s="962"/>
      <c r="R450" s="962"/>
      <c r="S450" s="962"/>
      <c r="T450" s="962"/>
      <c r="V450" s="463"/>
      <c r="W450" s="464"/>
    </row>
    <row r="451" spans="8:23" ht="18.75">
      <c r="H451" s="962"/>
      <c r="I451" s="962"/>
      <c r="J451" s="962"/>
      <c r="K451" s="962"/>
      <c r="L451" s="962"/>
      <c r="M451" s="962"/>
      <c r="N451" s="962"/>
      <c r="O451" s="962"/>
      <c r="P451" s="962"/>
      <c r="Q451" s="962"/>
      <c r="R451" s="962"/>
      <c r="S451" s="962"/>
      <c r="T451" s="962"/>
      <c r="V451" s="463"/>
      <c r="W451" s="464"/>
    </row>
    <row r="452" spans="8:23" ht="18.75">
      <c r="H452" s="962"/>
      <c r="I452" s="962"/>
      <c r="J452" s="962"/>
      <c r="K452" s="962"/>
      <c r="L452" s="962"/>
      <c r="M452" s="962"/>
      <c r="N452" s="962"/>
      <c r="O452" s="962"/>
      <c r="P452" s="962"/>
      <c r="Q452" s="962"/>
      <c r="R452" s="962"/>
      <c r="S452" s="962"/>
      <c r="T452" s="962"/>
      <c r="V452" s="463"/>
      <c r="W452" s="464"/>
    </row>
    <row r="453" spans="8:23" ht="18.75">
      <c r="H453" s="962"/>
      <c r="I453" s="962"/>
      <c r="J453" s="962"/>
      <c r="K453" s="962"/>
      <c r="L453" s="962"/>
      <c r="M453" s="962"/>
      <c r="N453" s="962"/>
      <c r="O453" s="962"/>
      <c r="P453" s="962"/>
      <c r="Q453" s="962"/>
      <c r="R453" s="962"/>
      <c r="S453" s="962"/>
      <c r="T453" s="962"/>
      <c r="V453" s="463"/>
      <c r="W453" s="464"/>
    </row>
    <row r="454" spans="8:23" ht="18.75">
      <c r="H454" s="962"/>
      <c r="I454" s="962"/>
      <c r="J454" s="962"/>
      <c r="K454" s="962"/>
      <c r="L454" s="962"/>
      <c r="M454" s="962"/>
      <c r="N454" s="962"/>
      <c r="O454" s="962"/>
      <c r="P454" s="962"/>
      <c r="Q454" s="962"/>
      <c r="R454" s="962"/>
      <c r="S454" s="962"/>
      <c r="T454" s="962"/>
      <c r="V454" s="463"/>
      <c r="W454" s="464"/>
    </row>
    <row r="455" spans="8:23" ht="18.75">
      <c r="H455" s="962"/>
      <c r="I455" s="962"/>
      <c r="J455" s="962"/>
      <c r="K455" s="962"/>
      <c r="L455" s="962"/>
      <c r="M455" s="962"/>
      <c r="N455" s="962"/>
      <c r="O455" s="962"/>
      <c r="P455" s="962"/>
      <c r="Q455" s="962"/>
      <c r="R455" s="962"/>
      <c r="S455" s="962"/>
      <c r="T455" s="962"/>
      <c r="V455" s="463"/>
      <c r="W455" s="464"/>
    </row>
    <row r="456" spans="8:23" ht="18.75">
      <c r="H456" s="962"/>
      <c r="I456" s="962"/>
      <c r="J456" s="962"/>
      <c r="K456" s="962"/>
      <c r="L456" s="962"/>
      <c r="M456" s="962"/>
      <c r="N456" s="962"/>
      <c r="O456" s="962"/>
      <c r="P456" s="962"/>
      <c r="Q456" s="962"/>
      <c r="R456" s="962"/>
      <c r="S456" s="962"/>
      <c r="T456" s="962"/>
      <c r="V456" s="463"/>
      <c r="W456" s="464"/>
    </row>
    <row r="457" spans="8:23" ht="18.75">
      <c r="H457" s="962"/>
      <c r="I457" s="962"/>
      <c r="J457" s="962"/>
      <c r="K457" s="962"/>
      <c r="L457" s="962"/>
      <c r="M457" s="962"/>
      <c r="N457" s="962"/>
      <c r="O457" s="962"/>
      <c r="P457" s="962"/>
      <c r="Q457" s="962"/>
      <c r="R457" s="962"/>
      <c r="S457" s="962"/>
      <c r="T457" s="962"/>
      <c r="V457" s="463"/>
      <c r="W457" s="464"/>
    </row>
    <row r="458" spans="8:23" ht="18.75">
      <c r="H458" s="962"/>
      <c r="I458" s="962"/>
      <c r="J458" s="962"/>
      <c r="K458" s="962"/>
      <c r="L458" s="962"/>
      <c r="M458" s="962"/>
      <c r="N458" s="962"/>
      <c r="O458" s="962"/>
      <c r="P458" s="962"/>
      <c r="Q458" s="962"/>
      <c r="R458" s="962"/>
      <c r="S458" s="962"/>
      <c r="T458" s="962"/>
      <c r="V458" s="463"/>
      <c r="W458" s="464"/>
    </row>
    <row r="459" spans="8:23" ht="18.75">
      <c r="H459" s="962"/>
      <c r="I459" s="962"/>
      <c r="J459" s="962"/>
      <c r="K459" s="962"/>
      <c r="L459" s="962"/>
      <c r="M459" s="962"/>
      <c r="N459" s="962"/>
      <c r="O459" s="962"/>
      <c r="P459" s="962"/>
      <c r="Q459" s="962"/>
      <c r="R459" s="962"/>
      <c r="S459" s="962"/>
      <c r="T459" s="962"/>
      <c r="V459" s="463"/>
      <c r="W459" s="464"/>
    </row>
    <row r="460" spans="8:23" ht="18.75">
      <c r="H460" s="962"/>
      <c r="I460" s="962"/>
      <c r="J460" s="962"/>
      <c r="K460" s="962"/>
      <c r="L460" s="962"/>
      <c r="M460" s="962"/>
      <c r="N460" s="962"/>
      <c r="O460" s="962"/>
      <c r="P460" s="962"/>
      <c r="Q460" s="962"/>
      <c r="R460" s="962"/>
      <c r="S460" s="962"/>
      <c r="T460" s="962"/>
      <c r="V460" s="463"/>
      <c r="W460" s="464"/>
    </row>
    <row r="461" spans="8:23" ht="18.75">
      <c r="H461" s="962"/>
      <c r="I461" s="962"/>
      <c r="J461" s="962"/>
      <c r="K461" s="962"/>
      <c r="L461" s="962"/>
      <c r="M461" s="962"/>
      <c r="N461" s="962"/>
      <c r="O461" s="962"/>
      <c r="P461" s="962"/>
      <c r="Q461" s="962"/>
      <c r="R461" s="962"/>
      <c r="S461" s="962"/>
      <c r="T461" s="962"/>
      <c r="V461" s="463"/>
      <c r="W461" s="464"/>
    </row>
    <row r="462" spans="8:23" ht="18.75">
      <c r="H462" s="962"/>
      <c r="I462" s="962"/>
      <c r="J462" s="962"/>
      <c r="K462" s="962"/>
      <c r="L462" s="962"/>
      <c r="M462" s="962"/>
      <c r="N462" s="962"/>
      <c r="O462" s="962"/>
      <c r="P462" s="962"/>
      <c r="Q462" s="962"/>
      <c r="R462" s="962"/>
      <c r="S462" s="962"/>
      <c r="T462" s="962"/>
      <c r="V462" s="463"/>
      <c r="W462" s="464"/>
    </row>
    <row r="463" spans="8:23" ht="18.75">
      <c r="H463" s="962"/>
      <c r="I463" s="962"/>
      <c r="J463" s="962"/>
      <c r="K463" s="962"/>
      <c r="L463" s="962"/>
      <c r="M463" s="962"/>
      <c r="N463" s="962"/>
      <c r="O463" s="962"/>
      <c r="P463" s="962"/>
      <c r="Q463" s="962"/>
      <c r="R463" s="962"/>
      <c r="S463" s="962"/>
      <c r="T463" s="962"/>
      <c r="V463" s="463"/>
      <c r="W463" s="464"/>
    </row>
    <row r="464" spans="8:23" ht="18.75">
      <c r="H464" s="962"/>
      <c r="I464" s="962"/>
      <c r="J464" s="962"/>
      <c r="K464" s="962"/>
      <c r="L464" s="962"/>
      <c r="M464" s="962"/>
      <c r="N464" s="962"/>
      <c r="O464" s="962"/>
      <c r="P464" s="962"/>
      <c r="Q464" s="962"/>
      <c r="R464" s="962"/>
      <c r="S464" s="962"/>
      <c r="T464" s="962"/>
      <c r="V464" s="463"/>
      <c r="W464" s="464"/>
    </row>
    <row r="465" spans="8:23" ht="18.75">
      <c r="H465" s="962"/>
      <c r="I465" s="962"/>
      <c r="J465" s="962"/>
      <c r="K465" s="962"/>
      <c r="L465" s="962"/>
      <c r="M465" s="962"/>
      <c r="N465" s="962"/>
      <c r="O465" s="962"/>
      <c r="P465" s="962"/>
      <c r="Q465" s="962"/>
      <c r="R465" s="962"/>
      <c r="S465" s="962"/>
      <c r="T465" s="962"/>
      <c r="V465" s="463"/>
      <c r="W465" s="464"/>
    </row>
    <row r="466" spans="8:23" ht="18.75">
      <c r="H466" s="962"/>
      <c r="I466" s="962"/>
      <c r="J466" s="962"/>
      <c r="K466" s="962"/>
      <c r="L466" s="962"/>
      <c r="M466" s="962"/>
      <c r="N466" s="962"/>
      <c r="O466" s="962"/>
      <c r="P466" s="962"/>
      <c r="Q466" s="962"/>
      <c r="R466" s="962"/>
      <c r="S466" s="962"/>
      <c r="T466" s="962"/>
      <c r="V466" s="463"/>
      <c r="W466" s="464"/>
    </row>
    <row r="467" spans="8:23" ht="18.75">
      <c r="H467" s="962"/>
      <c r="I467" s="962"/>
      <c r="J467" s="962"/>
      <c r="K467" s="962"/>
      <c r="L467" s="962"/>
      <c r="M467" s="962"/>
      <c r="N467" s="962"/>
      <c r="O467" s="962"/>
      <c r="P467" s="962"/>
      <c r="Q467" s="962"/>
      <c r="R467" s="962"/>
      <c r="S467" s="962"/>
      <c r="T467" s="962"/>
      <c r="V467" s="463"/>
      <c r="W467" s="464"/>
    </row>
    <row r="468" spans="8:23" ht="18.75">
      <c r="H468" s="962"/>
      <c r="I468" s="962"/>
      <c r="J468" s="962"/>
      <c r="K468" s="962"/>
      <c r="L468" s="962"/>
      <c r="M468" s="962"/>
      <c r="N468" s="962"/>
      <c r="O468" s="962"/>
      <c r="P468" s="962"/>
      <c r="Q468" s="962"/>
      <c r="R468" s="962"/>
      <c r="S468" s="962"/>
      <c r="T468" s="962"/>
      <c r="V468" s="463"/>
      <c r="W468" s="464"/>
    </row>
    <row r="469" spans="8:23" ht="18.75">
      <c r="H469" s="962"/>
      <c r="I469" s="962"/>
      <c r="J469" s="962"/>
      <c r="K469" s="962"/>
      <c r="L469" s="962"/>
      <c r="M469" s="962"/>
      <c r="N469" s="962"/>
      <c r="O469" s="962"/>
      <c r="P469" s="962"/>
      <c r="Q469" s="962"/>
      <c r="R469" s="962"/>
      <c r="S469" s="962"/>
      <c r="T469" s="962"/>
      <c r="V469" s="463"/>
      <c r="W469" s="464"/>
    </row>
    <row r="470" spans="8:23" ht="18.75">
      <c r="H470" s="962"/>
      <c r="I470" s="962"/>
      <c r="J470" s="962"/>
      <c r="K470" s="962"/>
      <c r="L470" s="962"/>
      <c r="M470" s="962"/>
      <c r="N470" s="962"/>
      <c r="O470" s="962"/>
      <c r="P470" s="962"/>
      <c r="Q470" s="962"/>
      <c r="R470" s="962"/>
      <c r="S470" s="962"/>
      <c r="T470" s="962"/>
      <c r="V470" s="463"/>
      <c r="W470" s="464"/>
    </row>
    <row r="471" spans="8:23" ht="18.75">
      <c r="H471" s="962"/>
      <c r="I471" s="962"/>
      <c r="J471" s="962"/>
      <c r="K471" s="962"/>
      <c r="L471" s="962"/>
      <c r="M471" s="962"/>
      <c r="N471" s="962"/>
      <c r="O471" s="962"/>
      <c r="P471" s="962"/>
      <c r="Q471" s="962"/>
      <c r="R471" s="962"/>
      <c r="S471" s="962"/>
      <c r="T471" s="962"/>
      <c r="V471" s="463"/>
      <c r="W471" s="464"/>
    </row>
    <row r="472" spans="8:23" ht="18.75">
      <c r="H472" s="962"/>
      <c r="I472" s="962"/>
      <c r="J472" s="962"/>
      <c r="K472" s="962"/>
      <c r="L472" s="962"/>
      <c r="M472" s="962"/>
      <c r="N472" s="962"/>
      <c r="O472" s="962"/>
      <c r="P472" s="962"/>
      <c r="Q472" s="962"/>
      <c r="R472" s="962"/>
      <c r="S472" s="962"/>
      <c r="T472" s="962"/>
      <c r="V472" s="463"/>
      <c r="W472" s="464"/>
    </row>
    <row r="473" spans="8:23" ht="18.75">
      <c r="H473" s="962"/>
      <c r="I473" s="962"/>
      <c r="J473" s="962"/>
      <c r="K473" s="962"/>
      <c r="L473" s="962"/>
      <c r="M473" s="962"/>
      <c r="N473" s="962"/>
      <c r="O473" s="962"/>
      <c r="P473" s="962"/>
      <c r="Q473" s="962"/>
      <c r="R473" s="962"/>
      <c r="S473" s="962"/>
      <c r="T473" s="962"/>
      <c r="V473" s="463"/>
      <c r="W473" s="464"/>
    </row>
    <row r="474" spans="8:23" ht="18.75">
      <c r="H474" s="962"/>
      <c r="I474" s="962"/>
      <c r="J474" s="962"/>
      <c r="K474" s="962"/>
      <c r="L474" s="962"/>
      <c r="M474" s="962"/>
      <c r="N474" s="962"/>
      <c r="O474" s="962"/>
      <c r="P474" s="962"/>
      <c r="Q474" s="962"/>
      <c r="R474" s="962"/>
      <c r="S474" s="962"/>
      <c r="T474" s="962"/>
      <c r="V474" s="463"/>
      <c r="W474" s="464"/>
    </row>
    <row r="475" spans="8:23" ht="18.75">
      <c r="H475" s="962"/>
      <c r="I475" s="962"/>
      <c r="J475" s="962"/>
      <c r="K475" s="962"/>
      <c r="L475" s="962"/>
      <c r="M475" s="962"/>
      <c r="N475" s="962"/>
      <c r="O475" s="962"/>
      <c r="P475" s="962"/>
      <c r="Q475" s="962"/>
      <c r="R475" s="962"/>
      <c r="S475" s="962"/>
      <c r="T475" s="962"/>
      <c r="V475" s="463"/>
      <c r="W475" s="464"/>
    </row>
    <row r="476" spans="8:23" ht="18.75">
      <c r="H476" s="962"/>
      <c r="I476" s="962"/>
      <c r="J476" s="962"/>
      <c r="K476" s="962"/>
      <c r="L476" s="962"/>
      <c r="M476" s="962"/>
      <c r="N476" s="962"/>
      <c r="O476" s="962"/>
      <c r="P476" s="962"/>
      <c r="Q476" s="962"/>
      <c r="R476" s="962"/>
      <c r="S476" s="962"/>
      <c r="T476" s="962"/>
      <c r="V476" s="463"/>
      <c r="W476" s="464"/>
    </row>
    <row r="477" spans="8:23" ht="18.75">
      <c r="H477" s="962"/>
      <c r="I477" s="962"/>
      <c r="J477" s="962"/>
      <c r="K477" s="962"/>
      <c r="L477" s="962"/>
      <c r="M477" s="962"/>
      <c r="N477" s="962"/>
      <c r="O477" s="962"/>
      <c r="P477" s="962"/>
      <c r="Q477" s="962"/>
      <c r="R477" s="962"/>
      <c r="S477" s="962"/>
      <c r="T477" s="962"/>
      <c r="V477" s="463"/>
      <c r="W477" s="464"/>
    </row>
    <row r="478" spans="8:23" ht="18.75">
      <c r="H478" s="962"/>
      <c r="I478" s="962"/>
      <c r="J478" s="962"/>
      <c r="K478" s="962"/>
      <c r="L478" s="962"/>
      <c r="M478" s="962"/>
      <c r="N478" s="962"/>
      <c r="O478" s="962"/>
      <c r="P478" s="962"/>
      <c r="Q478" s="962"/>
      <c r="R478" s="962"/>
      <c r="S478" s="962"/>
      <c r="T478" s="962"/>
      <c r="V478" s="463"/>
      <c r="W478" s="464"/>
    </row>
    <row r="479" spans="8:23" ht="18.75">
      <c r="H479" s="962"/>
      <c r="I479" s="962"/>
      <c r="J479" s="962"/>
      <c r="K479" s="962"/>
      <c r="L479" s="962"/>
      <c r="M479" s="962"/>
      <c r="N479" s="962"/>
      <c r="O479" s="962"/>
      <c r="P479" s="962"/>
      <c r="Q479" s="962"/>
      <c r="R479" s="962"/>
      <c r="S479" s="962"/>
      <c r="T479" s="962"/>
      <c r="V479" s="463"/>
      <c r="W479" s="464"/>
    </row>
    <row r="480" spans="8:23" ht="18.75">
      <c r="H480" s="962"/>
      <c r="I480" s="962"/>
      <c r="J480" s="962"/>
      <c r="K480" s="962"/>
      <c r="L480" s="962"/>
      <c r="M480" s="962"/>
      <c r="N480" s="962"/>
      <c r="O480" s="962"/>
      <c r="P480" s="962"/>
      <c r="Q480" s="962"/>
      <c r="R480" s="962"/>
      <c r="S480" s="962"/>
      <c r="T480" s="962"/>
      <c r="V480" s="463"/>
      <c r="W480" s="464"/>
    </row>
    <row r="481" spans="8:23" ht="18.75">
      <c r="H481" s="962"/>
      <c r="I481" s="962"/>
      <c r="J481" s="962"/>
      <c r="K481" s="962"/>
      <c r="L481" s="962"/>
      <c r="M481" s="962"/>
      <c r="N481" s="962"/>
      <c r="O481" s="962"/>
      <c r="P481" s="962"/>
      <c r="Q481" s="962"/>
      <c r="R481" s="962"/>
      <c r="S481" s="962"/>
      <c r="T481" s="962"/>
      <c r="V481" s="463"/>
      <c r="W481" s="464"/>
    </row>
    <row r="482" spans="8:23" ht="18.75">
      <c r="H482" s="962"/>
      <c r="I482" s="962"/>
      <c r="J482" s="962"/>
      <c r="K482" s="962"/>
      <c r="L482" s="962"/>
      <c r="M482" s="962"/>
      <c r="N482" s="962"/>
      <c r="O482" s="962"/>
      <c r="P482" s="962"/>
      <c r="Q482" s="962"/>
      <c r="R482" s="962"/>
      <c r="S482" s="962"/>
      <c r="T482" s="962"/>
      <c r="V482" s="463"/>
      <c r="W482" s="464"/>
    </row>
    <row r="483" spans="8:23" ht="18.75">
      <c r="H483" s="962"/>
      <c r="I483" s="962"/>
      <c r="J483" s="962"/>
      <c r="K483" s="962"/>
      <c r="L483" s="962"/>
      <c r="M483" s="962"/>
      <c r="N483" s="962"/>
      <c r="O483" s="962"/>
      <c r="P483" s="962"/>
      <c r="Q483" s="962"/>
      <c r="R483" s="962"/>
      <c r="S483" s="962"/>
      <c r="T483" s="962"/>
      <c r="V483" s="463"/>
      <c r="W483" s="464"/>
    </row>
    <row r="484" spans="8:23" ht="18.75">
      <c r="H484" s="962"/>
      <c r="I484" s="962"/>
      <c r="J484" s="962"/>
      <c r="K484" s="962"/>
      <c r="L484" s="962"/>
      <c r="M484" s="962"/>
      <c r="N484" s="962"/>
      <c r="O484" s="962"/>
      <c r="P484" s="962"/>
      <c r="Q484" s="962"/>
      <c r="R484" s="962"/>
      <c r="S484" s="962"/>
      <c r="T484" s="962"/>
      <c r="V484" s="463"/>
      <c r="W484" s="464"/>
    </row>
    <row r="485" spans="8:23" ht="18.75">
      <c r="H485" s="962"/>
      <c r="I485" s="962"/>
      <c r="J485" s="962"/>
      <c r="K485" s="962"/>
      <c r="L485" s="962"/>
      <c r="M485" s="962"/>
      <c r="N485" s="962"/>
      <c r="O485" s="962"/>
      <c r="P485" s="962"/>
      <c r="Q485" s="962"/>
      <c r="R485" s="962"/>
      <c r="S485" s="962"/>
      <c r="T485" s="962"/>
      <c r="V485" s="463"/>
      <c r="W485" s="464"/>
    </row>
    <row r="486" spans="8:23" ht="18.75">
      <c r="H486" s="962"/>
      <c r="I486" s="962"/>
      <c r="J486" s="962"/>
      <c r="K486" s="962"/>
      <c r="L486" s="962"/>
      <c r="M486" s="962"/>
      <c r="N486" s="962"/>
      <c r="O486" s="962"/>
      <c r="P486" s="962"/>
      <c r="Q486" s="962"/>
      <c r="R486" s="962"/>
      <c r="S486" s="962"/>
      <c r="T486" s="962"/>
      <c r="V486" s="463"/>
      <c r="W486" s="464"/>
    </row>
    <row r="487" spans="8:23" ht="18.75">
      <c r="H487" s="962"/>
      <c r="I487" s="962"/>
      <c r="J487" s="962"/>
      <c r="K487" s="962"/>
      <c r="L487" s="962"/>
      <c r="M487" s="962"/>
      <c r="N487" s="962"/>
      <c r="O487" s="962"/>
      <c r="P487" s="962"/>
      <c r="Q487" s="962"/>
      <c r="R487" s="962"/>
      <c r="S487" s="962"/>
      <c r="T487" s="962"/>
      <c r="V487" s="463"/>
      <c r="W487" s="464"/>
    </row>
    <row r="488" spans="8:23" ht="18.75">
      <c r="H488" s="962"/>
      <c r="I488" s="962"/>
      <c r="J488" s="962"/>
      <c r="K488" s="962"/>
      <c r="L488" s="962"/>
      <c r="M488" s="962"/>
      <c r="N488" s="962"/>
      <c r="O488" s="962"/>
      <c r="P488" s="962"/>
      <c r="Q488" s="962"/>
      <c r="R488" s="962"/>
      <c r="S488" s="962"/>
      <c r="T488" s="962"/>
      <c r="V488" s="463"/>
      <c r="W488" s="464"/>
    </row>
    <row r="489" spans="8:23" ht="18.75">
      <c r="H489" s="962"/>
      <c r="I489" s="962"/>
      <c r="J489" s="962"/>
      <c r="K489" s="962"/>
      <c r="L489" s="962"/>
      <c r="M489" s="962"/>
      <c r="N489" s="962"/>
      <c r="O489" s="962"/>
      <c r="P489" s="962"/>
      <c r="Q489" s="962"/>
      <c r="R489" s="962"/>
      <c r="S489" s="962"/>
      <c r="T489" s="962"/>
      <c r="V489" s="463"/>
      <c r="W489" s="464"/>
    </row>
    <row r="490" spans="8:23" ht="18.75">
      <c r="H490" s="962"/>
      <c r="I490" s="962"/>
      <c r="J490" s="962"/>
      <c r="K490" s="962"/>
      <c r="L490" s="962"/>
      <c r="M490" s="962"/>
      <c r="N490" s="962"/>
      <c r="O490" s="962"/>
      <c r="P490" s="962"/>
      <c r="Q490" s="962"/>
      <c r="R490" s="962"/>
      <c r="S490" s="962"/>
      <c r="T490" s="962"/>
      <c r="V490" s="463"/>
      <c r="W490" s="464"/>
    </row>
    <row r="491" spans="8:23" ht="18.75">
      <c r="H491" s="962"/>
      <c r="I491" s="962"/>
      <c r="J491" s="962"/>
      <c r="K491" s="962"/>
      <c r="L491" s="962"/>
      <c r="M491" s="962"/>
      <c r="N491" s="962"/>
      <c r="O491" s="962"/>
      <c r="P491" s="962"/>
      <c r="Q491" s="962"/>
      <c r="R491" s="962"/>
      <c r="S491" s="962"/>
      <c r="T491" s="962"/>
      <c r="V491" s="463"/>
      <c r="W491" s="464"/>
    </row>
    <row r="492" spans="8:23" ht="18.75">
      <c r="H492" s="962"/>
      <c r="I492" s="962"/>
      <c r="J492" s="962"/>
      <c r="K492" s="962"/>
      <c r="L492" s="962"/>
      <c r="M492" s="962"/>
      <c r="N492" s="962"/>
      <c r="O492" s="962"/>
      <c r="P492" s="962"/>
      <c r="Q492" s="962"/>
      <c r="R492" s="962"/>
      <c r="S492" s="962"/>
      <c r="T492" s="962"/>
      <c r="V492" s="463"/>
      <c r="W492" s="464"/>
    </row>
    <row r="493" spans="8:23" ht="18.75">
      <c r="H493" s="962"/>
      <c r="I493" s="962"/>
      <c r="J493" s="962"/>
      <c r="K493" s="962"/>
      <c r="L493" s="962"/>
      <c r="M493" s="962"/>
      <c r="N493" s="962"/>
      <c r="O493" s="962"/>
      <c r="P493" s="962"/>
      <c r="Q493" s="962"/>
      <c r="R493" s="962"/>
      <c r="S493" s="962"/>
      <c r="T493" s="962"/>
      <c r="V493" s="463"/>
      <c r="W493" s="464"/>
    </row>
    <row r="494" spans="8:23" ht="18.75">
      <c r="H494" s="962"/>
      <c r="I494" s="962"/>
      <c r="J494" s="962"/>
      <c r="K494" s="962"/>
      <c r="L494" s="962"/>
      <c r="M494" s="962"/>
      <c r="N494" s="962"/>
      <c r="O494" s="962"/>
      <c r="P494" s="962"/>
      <c r="Q494" s="962"/>
      <c r="R494" s="962"/>
      <c r="S494" s="962"/>
      <c r="T494" s="962"/>
      <c r="V494" s="463"/>
      <c r="W494" s="464"/>
    </row>
    <row r="495" spans="8:23" ht="18.75">
      <c r="H495" s="962"/>
      <c r="I495" s="962"/>
      <c r="J495" s="962"/>
      <c r="K495" s="962"/>
      <c r="L495" s="962"/>
      <c r="M495" s="962"/>
      <c r="N495" s="962"/>
      <c r="O495" s="962"/>
      <c r="P495" s="962"/>
      <c r="Q495" s="962"/>
      <c r="R495" s="962"/>
      <c r="S495" s="962"/>
      <c r="T495" s="962"/>
      <c r="V495" s="463"/>
      <c r="W495" s="464"/>
    </row>
    <row r="496" spans="8:23" ht="18.75">
      <c r="H496" s="962"/>
      <c r="I496" s="962"/>
      <c r="J496" s="962"/>
      <c r="K496" s="962"/>
      <c r="L496" s="962"/>
      <c r="M496" s="962"/>
      <c r="N496" s="962"/>
      <c r="O496" s="962"/>
      <c r="P496" s="962"/>
      <c r="Q496" s="962"/>
      <c r="R496" s="962"/>
      <c r="S496" s="962"/>
      <c r="T496" s="962"/>
      <c r="V496" s="463"/>
      <c r="W496" s="464"/>
    </row>
    <row r="497" spans="8:23" ht="18.75">
      <c r="H497" s="962"/>
      <c r="I497" s="962"/>
      <c r="J497" s="962"/>
      <c r="K497" s="962"/>
      <c r="L497" s="962"/>
      <c r="M497" s="962"/>
      <c r="N497" s="962"/>
      <c r="O497" s="962"/>
      <c r="P497" s="962"/>
      <c r="Q497" s="962"/>
      <c r="R497" s="962"/>
      <c r="S497" s="962"/>
      <c r="T497" s="962"/>
      <c r="V497" s="463"/>
      <c r="W497" s="464"/>
    </row>
    <row r="498" spans="8:23" ht="18.75">
      <c r="H498" s="962"/>
      <c r="I498" s="962"/>
      <c r="J498" s="962"/>
      <c r="K498" s="962"/>
      <c r="L498" s="962"/>
      <c r="M498" s="962"/>
      <c r="N498" s="962"/>
      <c r="O498" s="962"/>
      <c r="P498" s="962"/>
      <c r="Q498" s="962"/>
      <c r="R498" s="962"/>
      <c r="S498" s="962"/>
      <c r="T498" s="962"/>
      <c r="V498" s="463"/>
      <c r="W498" s="464"/>
    </row>
    <row r="499" spans="8:23" ht="18.75">
      <c r="H499" s="962"/>
      <c r="I499" s="962"/>
      <c r="J499" s="962"/>
      <c r="K499" s="962"/>
      <c r="L499" s="962"/>
      <c r="M499" s="962"/>
      <c r="N499" s="962"/>
      <c r="O499" s="962"/>
      <c r="P499" s="962"/>
      <c r="Q499" s="962"/>
      <c r="R499" s="962"/>
      <c r="S499" s="962"/>
      <c r="T499" s="962"/>
      <c r="V499" s="463"/>
      <c r="W499" s="464"/>
    </row>
    <row r="500" spans="8:23" ht="18.75">
      <c r="H500" s="962"/>
      <c r="I500" s="962"/>
      <c r="J500" s="962"/>
      <c r="K500" s="962"/>
      <c r="L500" s="962"/>
      <c r="M500" s="962"/>
      <c r="N500" s="962"/>
      <c r="O500" s="962"/>
      <c r="P500" s="962"/>
      <c r="Q500" s="962"/>
      <c r="R500" s="962"/>
      <c r="S500" s="962"/>
      <c r="T500" s="962"/>
      <c r="V500" s="463"/>
      <c r="W500" s="464"/>
    </row>
    <row r="501" spans="8:23" ht="18.75">
      <c r="H501" s="962"/>
      <c r="I501" s="962"/>
      <c r="J501" s="962"/>
      <c r="K501" s="962"/>
      <c r="L501" s="962"/>
      <c r="M501" s="962"/>
      <c r="N501" s="962"/>
      <c r="O501" s="962"/>
      <c r="P501" s="962"/>
      <c r="Q501" s="962"/>
      <c r="R501" s="962"/>
      <c r="S501" s="962"/>
      <c r="T501" s="962"/>
      <c r="V501" s="463"/>
      <c r="W501" s="464"/>
    </row>
    <row r="502" spans="8:23" ht="18.75">
      <c r="H502" s="962"/>
      <c r="I502" s="962"/>
      <c r="J502" s="962"/>
      <c r="K502" s="962"/>
      <c r="L502" s="962"/>
      <c r="M502" s="962"/>
      <c r="N502" s="962"/>
      <c r="O502" s="962"/>
      <c r="P502" s="962"/>
      <c r="Q502" s="962"/>
      <c r="R502" s="962"/>
      <c r="S502" s="962"/>
      <c r="T502" s="962"/>
      <c r="V502" s="463"/>
      <c r="W502" s="464"/>
    </row>
    <row r="503" spans="8:23" ht="18.75">
      <c r="H503" s="962"/>
      <c r="I503" s="962"/>
      <c r="J503" s="962"/>
      <c r="K503" s="962"/>
      <c r="L503" s="962"/>
      <c r="M503" s="962"/>
      <c r="N503" s="962"/>
      <c r="O503" s="962"/>
      <c r="P503" s="962"/>
      <c r="Q503" s="962"/>
      <c r="R503" s="962"/>
      <c r="S503" s="962"/>
      <c r="T503" s="962"/>
      <c r="V503" s="463"/>
      <c r="W503" s="464"/>
    </row>
    <row r="504" spans="8:23" ht="18.75">
      <c r="H504" s="962"/>
      <c r="I504" s="962"/>
      <c r="J504" s="962"/>
      <c r="K504" s="962"/>
      <c r="L504" s="962"/>
      <c r="M504" s="962"/>
      <c r="N504" s="962"/>
      <c r="O504" s="962"/>
      <c r="P504" s="962"/>
      <c r="Q504" s="962"/>
      <c r="R504" s="962"/>
      <c r="S504" s="962"/>
      <c r="T504" s="962"/>
      <c r="V504" s="463"/>
      <c r="W504" s="464"/>
    </row>
    <row r="505" spans="8:23" ht="18.75">
      <c r="H505" s="962"/>
      <c r="I505" s="962"/>
      <c r="J505" s="962"/>
      <c r="K505" s="962"/>
      <c r="L505" s="962"/>
      <c r="M505" s="962"/>
      <c r="N505" s="962"/>
      <c r="O505" s="962"/>
      <c r="P505" s="962"/>
      <c r="Q505" s="962"/>
      <c r="R505" s="962"/>
      <c r="S505" s="962"/>
      <c r="T505" s="962"/>
      <c r="V505" s="463"/>
      <c r="W505" s="464"/>
    </row>
    <row r="506" spans="8:23" ht="18.75">
      <c r="H506" s="962"/>
      <c r="I506" s="962"/>
      <c r="J506" s="962"/>
      <c r="K506" s="962"/>
      <c r="L506" s="962"/>
      <c r="M506" s="962"/>
      <c r="N506" s="962"/>
      <c r="O506" s="962"/>
      <c r="P506" s="962"/>
      <c r="Q506" s="962"/>
      <c r="R506" s="962"/>
      <c r="S506" s="962"/>
      <c r="T506" s="962"/>
      <c r="V506" s="463"/>
      <c r="W506" s="464"/>
    </row>
    <row r="507" spans="8:23" ht="18.75">
      <c r="H507" s="962"/>
      <c r="I507" s="962"/>
      <c r="J507" s="962"/>
      <c r="K507" s="962"/>
      <c r="L507" s="962"/>
      <c r="M507" s="962"/>
      <c r="N507" s="962"/>
      <c r="O507" s="962"/>
      <c r="P507" s="962"/>
      <c r="Q507" s="962"/>
      <c r="R507" s="962"/>
      <c r="S507" s="962"/>
      <c r="T507" s="962"/>
      <c r="V507" s="463"/>
      <c r="W507" s="464"/>
    </row>
    <row r="508" spans="8:23" ht="18.75">
      <c r="H508" s="962"/>
      <c r="I508" s="962"/>
      <c r="J508" s="962"/>
      <c r="K508" s="962"/>
      <c r="L508" s="962"/>
      <c r="M508" s="962"/>
      <c r="N508" s="962"/>
      <c r="O508" s="962"/>
      <c r="P508" s="962"/>
      <c r="Q508" s="962"/>
      <c r="R508" s="962"/>
      <c r="S508" s="962"/>
      <c r="T508" s="962"/>
      <c r="V508" s="463"/>
      <c r="W508" s="464"/>
    </row>
    <row r="509" spans="8:23" ht="18.75">
      <c r="H509" s="962"/>
      <c r="I509" s="962"/>
      <c r="J509" s="962"/>
      <c r="K509" s="962"/>
      <c r="L509" s="962"/>
      <c r="M509" s="962"/>
      <c r="N509" s="962"/>
      <c r="O509" s="962"/>
      <c r="P509" s="962"/>
      <c r="Q509" s="962"/>
      <c r="R509" s="962"/>
      <c r="S509" s="962"/>
      <c r="T509" s="962"/>
      <c r="V509" s="463"/>
      <c r="W509" s="464"/>
    </row>
    <row r="510" spans="8:23" ht="18.75">
      <c r="H510" s="962"/>
      <c r="I510" s="962"/>
      <c r="J510" s="962"/>
      <c r="K510" s="962"/>
      <c r="L510" s="962"/>
      <c r="M510" s="962"/>
      <c r="N510" s="962"/>
      <c r="O510" s="962"/>
      <c r="P510" s="962"/>
      <c r="Q510" s="962"/>
      <c r="R510" s="962"/>
      <c r="S510" s="962"/>
      <c r="T510" s="962"/>
      <c r="V510" s="463"/>
      <c r="W510" s="464"/>
    </row>
    <row r="511" spans="8:23" ht="18.75">
      <c r="H511" s="962"/>
      <c r="I511" s="962"/>
      <c r="J511" s="962"/>
      <c r="K511" s="962"/>
      <c r="L511" s="962"/>
      <c r="M511" s="962"/>
      <c r="N511" s="962"/>
      <c r="O511" s="962"/>
      <c r="P511" s="962"/>
      <c r="Q511" s="962"/>
      <c r="R511" s="962"/>
      <c r="S511" s="962"/>
      <c r="T511" s="962"/>
      <c r="V511" s="463"/>
      <c r="W511" s="464"/>
    </row>
    <row r="512" spans="8:23" ht="18.75">
      <c r="H512" s="962"/>
      <c r="I512" s="962"/>
      <c r="J512" s="962"/>
      <c r="K512" s="962"/>
      <c r="L512" s="962"/>
      <c r="M512" s="962"/>
      <c r="N512" s="962"/>
      <c r="O512" s="962"/>
      <c r="P512" s="962"/>
      <c r="Q512" s="962"/>
      <c r="R512" s="962"/>
      <c r="S512" s="962"/>
      <c r="T512" s="962"/>
      <c r="V512" s="463"/>
      <c r="W512" s="464"/>
    </row>
    <row r="513" spans="8:23" ht="18.75">
      <c r="H513" s="962"/>
      <c r="I513" s="962"/>
      <c r="J513" s="962"/>
      <c r="K513" s="962"/>
      <c r="L513" s="962"/>
      <c r="M513" s="962"/>
      <c r="N513" s="962"/>
      <c r="O513" s="962"/>
      <c r="P513" s="962"/>
      <c r="Q513" s="962"/>
      <c r="R513" s="962"/>
      <c r="S513" s="962"/>
      <c r="T513" s="962"/>
      <c r="V513" s="463"/>
      <c r="W513" s="464"/>
    </row>
    <row r="514" spans="8:23" ht="18.75">
      <c r="H514" s="962"/>
      <c r="I514" s="962"/>
      <c r="J514" s="962"/>
      <c r="K514" s="962"/>
      <c r="L514" s="962"/>
      <c r="M514" s="962"/>
      <c r="N514" s="962"/>
      <c r="O514" s="962"/>
      <c r="P514" s="962"/>
      <c r="Q514" s="962"/>
      <c r="R514" s="962"/>
      <c r="S514" s="962"/>
      <c r="T514" s="962"/>
      <c r="V514" s="463"/>
      <c r="W514" s="464"/>
    </row>
    <row r="515" spans="8:23" ht="18.75">
      <c r="H515" s="962"/>
      <c r="I515" s="962"/>
      <c r="J515" s="962"/>
      <c r="K515" s="962"/>
      <c r="L515" s="962"/>
      <c r="M515" s="962"/>
      <c r="N515" s="962"/>
      <c r="O515" s="962"/>
      <c r="P515" s="962"/>
      <c r="Q515" s="962"/>
      <c r="R515" s="962"/>
      <c r="S515" s="962"/>
      <c r="T515" s="962"/>
      <c r="V515" s="463"/>
      <c r="W515" s="464"/>
    </row>
    <row r="516" spans="8:23" ht="18.75">
      <c r="H516" s="962"/>
      <c r="I516" s="962"/>
      <c r="J516" s="962"/>
      <c r="K516" s="962"/>
      <c r="L516" s="962"/>
      <c r="M516" s="962"/>
      <c r="N516" s="962"/>
      <c r="O516" s="962"/>
      <c r="P516" s="962"/>
      <c r="Q516" s="962"/>
      <c r="R516" s="962"/>
      <c r="S516" s="962"/>
      <c r="T516" s="962"/>
      <c r="V516" s="463"/>
      <c r="W516" s="464"/>
    </row>
    <row r="517" spans="8:23" ht="18.75">
      <c r="H517" s="962"/>
      <c r="I517" s="962"/>
      <c r="J517" s="962"/>
      <c r="K517" s="962"/>
      <c r="L517" s="962"/>
      <c r="M517" s="962"/>
      <c r="N517" s="962"/>
      <c r="O517" s="962"/>
      <c r="P517" s="962"/>
      <c r="Q517" s="962"/>
      <c r="R517" s="962"/>
      <c r="S517" s="962"/>
      <c r="T517" s="962"/>
      <c r="V517" s="463"/>
      <c r="W517" s="464"/>
    </row>
    <row r="518" spans="8:23" ht="18.75">
      <c r="H518" s="962"/>
      <c r="I518" s="962"/>
      <c r="J518" s="962"/>
      <c r="K518" s="962"/>
      <c r="L518" s="962"/>
      <c r="M518" s="962"/>
      <c r="N518" s="962"/>
      <c r="O518" s="962"/>
      <c r="P518" s="962"/>
      <c r="Q518" s="962"/>
      <c r="R518" s="962"/>
      <c r="S518" s="962"/>
      <c r="T518" s="962"/>
      <c r="V518" s="463"/>
      <c r="W518" s="464"/>
    </row>
    <row r="519" spans="8:23" ht="18.75">
      <c r="H519" s="962"/>
      <c r="I519" s="962"/>
      <c r="J519" s="962"/>
      <c r="K519" s="962"/>
      <c r="L519" s="962"/>
      <c r="M519" s="962"/>
      <c r="N519" s="962"/>
      <c r="O519" s="962"/>
      <c r="P519" s="962"/>
      <c r="Q519" s="962"/>
      <c r="R519" s="962"/>
      <c r="S519" s="962"/>
      <c r="T519" s="962"/>
      <c r="V519" s="463"/>
      <c r="W519" s="464"/>
    </row>
    <row r="520" spans="8:23" ht="18.75">
      <c r="H520" s="962"/>
      <c r="I520" s="962"/>
      <c r="J520" s="962"/>
      <c r="K520" s="962"/>
      <c r="L520" s="962"/>
      <c r="M520" s="962"/>
      <c r="N520" s="962"/>
      <c r="O520" s="962"/>
      <c r="P520" s="962"/>
      <c r="Q520" s="962"/>
      <c r="R520" s="962"/>
      <c r="S520" s="962"/>
      <c r="T520" s="962"/>
      <c r="V520" s="463"/>
      <c r="W520" s="464"/>
    </row>
    <row r="521" spans="8:23" ht="18.75">
      <c r="H521" s="962"/>
      <c r="I521" s="962"/>
      <c r="J521" s="962"/>
      <c r="K521" s="962"/>
      <c r="L521" s="962"/>
      <c r="M521" s="962"/>
      <c r="N521" s="962"/>
      <c r="O521" s="962"/>
      <c r="P521" s="962"/>
      <c r="Q521" s="962"/>
      <c r="R521" s="962"/>
      <c r="S521" s="962"/>
      <c r="T521" s="962"/>
      <c r="V521" s="463"/>
      <c r="W521" s="464"/>
    </row>
    <row r="522" spans="8:23" ht="18.75">
      <c r="H522" s="962"/>
      <c r="I522" s="962"/>
      <c r="J522" s="962"/>
      <c r="K522" s="962"/>
      <c r="L522" s="962"/>
      <c r="M522" s="962"/>
      <c r="N522" s="962"/>
      <c r="O522" s="962"/>
      <c r="P522" s="962"/>
      <c r="Q522" s="962"/>
      <c r="R522" s="962"/>
      <c r="S522" s="962"/>
      <c r="T522" s="962"/>
      <c r="V522" s="463"/>
      <c r="W522" s="464"/>
    </row>
    <row r="523" spans="8:23" ht="18.75">
      <c r="H523" s="962"/>
      <c r="I523" s="962"/>
      <c r="J523" s="962"/>
      <c r="K523" s="962"/>
      <c r="L523" s="962"/>
      <c r="M523" s="962"/>
      <c r="N523" s="962"/>
      <c r="O523" s="962"/>
      <c r="P523" s="962"/>
      <c r="Q523" s="962"/>
      <c r="R523" s="962"/>
      <c r="S523" s="962"/>
      <c r="T523" s="962"/>
      <c r="V523" s="463"/>
      <c r="W523" s="464"/>
    </row>
    <row r="524" spans="8:23" ht="18.75">
      <c r="H524" s="962"/>
      <c r="I524" s="962"/>
      <c r="J524" s="962"/>
      <c r="K524" s="962"/>
      <c r="L524" s="962"/>
      <c r="M524" s="962"/>
      <c r="N524" s="962"/>
      <c r="O524" s="962"/>
      <c r="P524" s="962"/>
      <c r="Q524" s="962"/>
      <c r="R524" s="962"/>
      <c r="S524" s="962"/>
      <c r="T524" s="962"/>
      <c r="V524" s="463"/>
      <c r="W524" s="464"/>
    </row>
    <row r="525" spans="8:23" ht="18.75">
      <c r="H525" s="962"/>
      <c r="I525" s="962"/>
      <c r="J525" s="962"/>
      <c r="K525" s="962"/>
      <c r="L525" s="962"/>
      <c r="M525" s="962"/>
      <c r="N525" s="962"/>
      <c r="O525" s="962"/>
      <c r="P525" s="962"/>
      <c r="Q525" s="962"/>
      <c r="R525" s="962"/>
      <c r="S525" s="962"/>
      <c r="T525" s="962"/>
      <c r="V525" s="463"/>
      <c r="W525" s="464"/>
    </row>
    <row r="526" spans="8:23" ht="18.75">
      <c r="H526" s="962"/>
      <c r="I526" s="962"/>
      <c r="J526" s="962"/>
      <c r="K526" s="962"/>
      <c r="L526" s="962"/>
      <c r="M526" s="962"/>
      <c r="N526" s="962"/>
      <c r="O526" s="962"/>
      <c r="P526" s="962"/>
      <c r="Q526" s="962"/>
      <c r="R526" s="962"/>
      <c r="S526" s="962"/>
      <c r="T526" s="962"/>
      <c r="V526" s="463"/>
      <c r="W526" s="464"/>
    </row>
    <row r="527" spans="8:23" ht="18.75">
      <c r="H527" s="962"/>
      <c r="I527" s="962"/>
      <c r="J527" s="962"/>
      <c r="K527" s="962"/>
      <c r="L527" s="962"/>
      <c r="M527" s="962"/>
      <c r="N527" s="962"/>
      <c r="O527" s="962"/>
      <c r="P527" s="962"/>
      <c r="Q527" s="962"/>
      <c r="R527" s="962"/>
      <c r="S527" s="962"/>
      <c r="T527" s="962"/>
      <c r="V527" s="463"/>
      <c r="W527" s="464"/>
    </row>
    <row r="528" spans="8:23" ht="18.75">
      <c r="H528" s="962"/>
      <c r="I528" s="962"/>
      <c r="J528" s="962"/>
      <c r="K528" s="962"/>
      <c r="L528" s="962"/>
      <c r="M528" s="962"/>
      <c r="N528" s="962"/>
      <c r="O528" s="962"/>
      <c r="P528" s="962"/>
      <c r="Q528" s="962"/>
      <c r="R528" s="962"/>
      <c r="S528" s="962"/>
      <c r="T528" s="962"/>
      <c r="V528" s="463"/>
      <c r="W528" s="464"/>
    </row>
    <row r="529" spans="8:23" ht="18.75">
      <c r="H529" s="962"/>
      <c r="I529" s="962"/>
      <c r="J529" s="962"/>
      <c r="K529" s="962"/>
      <c r="L529" s="962"/>
      <c r="M529" s="962"/>
      <c r="N529" s="962"/>
      <c r="O529" s="962"/>
      <c r="P529" s="962"/>
      <c r="Q529" s="962"/>
      <c r="R529" s="962"/>
      <c r="S529" s="962"/>
      <c r="T529" s="962"/>
      <c r="V529" s="463"/>
      <c r="W529" s="464"/>
    </row>
    <row r="530" spans="8:23" ht="18.75">
      <c r="H530" s="962"/>
      <c r="I530" s="962"/>
      <c r="J530" s="962"/>
      <c r="K530" s="962"/>
      <c r="L530" s="962"/>
      <c r="M530" s="962"/>
      <c r="N530" s="962"/>
      <c r="O530" s="962"/>
      <c r="P530" s="962"/>
      <c r="Q530" s="962"/>
      <c r="R530" s="962"/>
      <c r="S530" s="962"/>
      <c r="T530" s="962"/>
      <c r="V530" s="463"/>
      <c r="W530" s="464"/>
    </row>
    <row r="531" spans="8:23" ht="18.75">
      <c r="H531" s="962"/>
      <c r="I531" s="962"/>
      <c r="J531" s="962"/>
      <c r="K531" s="962"/>
      <c r="L531" s="962"/>
      <c r="M531" s="962"/>
      <c r="N531" s="962"/>
      <c r="O531" s="962"/>
      <c r="P531" s="962"/>
      <c r="Q531" s="962"/>
      <c r="R531" s="962"/>
      <c r="S531" s="962"/>
      <c r="T531" s="962"/>
      <c r="V531" s="463"/>
      <c r="W531" s="464"/>
    </row>
    <row r="532" spans="8:23" ht="18.75">
      <c r="H532" s="962"/>
      <c r="I532" s="962"/>
      <c r="J532" s="962"/>
      <c r="K532" s="962"/>
      <c r="L532" s="962"/>
      <c r="M532" s="962"/>
      <c r="N532" s="962"/>
      <c r="O532" s="962"/>
      <c r="P532" s="962"/>
      <c r="Q532" s="962"/>
      <c r="R532" s="962"/>
      <c r="S532" s="962"/>
      <c r="T532" s="962"/>
      <c r="V532" s="463"/>
      <c r="W532" s="464"/>
    </row>
    <row r="533" spans="8:23" ht="18.75">
      <c r="H533" s="962"/>
      <c r="I533" s="962"/>
      <c r="J533" s="962"/>
      <c r="K533" s="962"/>
      <c r="L533" s="962"/>
      <c r="M533" s="962"/>
      <c r="N533" s="962"/>
      <c r="O533" s="962"/>
      <c r="P533" s="962"/>
      <c r="Q533" s="962"/>
      <c r="R533" s="962"/>
      <c r="S533" s="962"/>
      <c r="T533" s="962"/>
      <c r="V533" s="463"/>
      <c r="W533" s="464"/>
    </row>
    <row r="534" spans="8:23" ht="18.75">
      <c r="H534" s="962"/>
      <c r="I534" s="962"/>
      <c r="J534" s="962"/>
      <c r="K534" s="962"/>
      <c r="L534" s="962"/>
      <c r="M534" s="962"/>
      <c r="N534" s="962"/>
      <c r="O534" s="962"/>
      <c r="P534" s="962"/>
      <c r="Q534" s="962"/>
      <c r="R534" s="962"/>
      <c r="S534" s="962"/>
      <c r="T534" s="962"/>
      <c r="V534" s="463"/>
      <c r="W534" s="464"/>
    </row>
    <row r="535" spans="8:23" ht="18.75">
      <c r="H535" s="962"/>
      <c r="I535" s="962"/>
      <c r="J535" s="962"/>
      <c r="K535" s="962"/>
      <c r="L535" s="962"/>
      <c r="M535" s="962"/>
      <c r="N535" s="962"/>
      <c r="O535" s="962"/>
      <c r="P535" s="962"/>
      <c r="Q535" s="962"/>
      <c r="R535" s="962"/>
      <c r="S535" s="962"/>
      <c r="T535" s="962"/>
      <c r="V535" s="463"/>
      <c r="W535" s="464"/>
    </row>
    <row r="536" spans="8:23" ht="18.75">
      <c r="H536" s="962"/>
      <c r="I536" s="962"/>
      <c r="J536" s="962"/>
      <c r="K536" s="962"/>
      <c r="L536" s="962"/>
      <c r="M536" s="962"/>
      <c r="N536" s="962"/>
      <c r="O536" s="962"/>
      <c r="P536" s="962"/>
      <c r="Q536" s="962"/>
      <c r="R536" s="962"/>
      <c r="S536" s="962"/>
      <c r="T536" s="962"/>
      <c r="V536" s="463"/>
      <c r="W536" s="464"/>
    </row>
    <row r="537" spans="8:23" ht="18.75">
      <c r="H537" s="962"/>
      <c r="I537" s="962"/>
      <c r="J537" s="962"/>
      <c r="K537" s="962"/>
      <c r="L537" s="962"/>
      <c r="M537" s="962"/>
      <c r="N537" s="962"/>
      <c r="O537" s="962"/>
      <c r="P537" s="962"/>
      <c r="Q537" s="962"/>
      <c r="R537" s="962"/>
      <c r="S537" s="962"/>
      <c r="T537" s="962"/>
      <c r="V537" s="463"/>
      <c r="W537" s="464"/>
    </row>
    <row r="538" spans="8:23" ht="18.75">
      <c r="H538" s="962"/>
      <c r="I538" s="962"/>
      <c r="J538" s="962"/>
      <c r="K538" s="962"/>
      <c r="L538" s="962"/>
      <c r="M538" s="962"/>
      <c r="N538" s="962"/>
      <c r="O538" s="962"/>
      <c r="P538" s="962"/>
      <c r="Q538" s="962"/>
      <c r="R538" s="962"/>
      <c r="S538" s="962"/>
      <c r="T538" s="962"/>
      <c r="V538" s="463"/>
      <c r="W538" s="464"/>
    </row>
    <row r="539" spans="8:23" ht="18.75">
      <c r="H539" s="962"/>
      <c r="I539" s="962"/>
      <c r="J539" s="962"/>
      <c r="K539" s="962"/>
      <c r="L539" s="962"/>
      <c r="M539" s="962"/>
      <c r="N539" s="962"/>
      <c r="O539" s="962"/>
      <c r="P539" s="962"/>
      <c r="Q539" s="962"/>
      <c r="R539" s="962"/>
      <c r="S539" s="962"/>
      <c r="T539" s="962"/>
      <c r="V539" s="463"/>
      <c r="W539" s="464"/>
    </row>
    <row r="540" spans="8:23" ht="18.75">
      <c r="H540" s="962"/>
      <c r="I540" s="962"/>
      <c r="J540" s="962"/>
      <c r="K540" s="962"/>
      <c r="L540" s="962"/>
      <c r="M540" s="962"/>
      <c r="N540" s="962"/>
      <c r="O540" s="962"/>
      <c r="P540" s="962"/>
      <c r="Q540" s="962"/>
      <c r="R540" s="962"/>
      <c r="S540" s="962"/>
      <c r="T540" s="962"/>
      <c r="V540" s="463"/>
      <c r="W540" s="464"/>
    </row>
    <row r="541" spans="8:23" ht="18.75">
      <c r="H541" s="962"/>
      <c r="I541" s="962"/>
      <c r="J541" s="962"/>
      <c r="K541" s="962"/>
      <c r="L541" s="962"/>
      <c r="M541" s="962"/>
      <c r="N541" s="962"/>
      <c r="O541" s="962"/>
      <c r="P541" s="962"/>
      <c r="Q541" s="962"/>
      <c r="R541" s="962"/>
      <c r="S541" s="962"/>
      <c r="T541" s="962"/>
      <c r="V541" s="463"/>
      <c r="W541" s="464"/>
    </row>
    <row r="542" spans="8:23" ht="18.75">
      <c r="H542" s="962"/>
      <c r="I542" s="962"/>
      <c r="J542" s="962"/>
      <c r="K542" s="962"/>
      <c r="L542" s="962"/>
      <c r="M542" s="962"/>
      <c r="N542" s="962"/>
      <c r="O542" s="962"/>
      <c r="P542" s="962"/>
      <c r="Q542" s="962"/>
      <c r="R542" s="962"/>
      <c r="S542" s="962"/>
      <c r="T542" s="962"/>
      <c r="V542" s="463"/>
      <c r="W542" s="464"/>
    </row>
    <row r="543" spans="8:23" ht="18.75">
      <c r="H543" s="962"/>
      <c r="I543" s="962"/>
      <c r="J543" s="962"/>
      <c r="K543" s="962"/>
      <c r="L543" s="962"/>
      <c r="M543" s="962"/>
      <c r="N543" s="962"/>
      <c r="O543" s="962"/>
      <c r="P543" s="962"/>
      <c r="Q543" s="962"/>
      <c r="R543" s="962"/>
      <c r="S543" s="962"/>
      <c r="T543" s="962"/>
      <c r="V543" s="463"/>
      <c r="W543" s="464"/>
    </row>
    <row r="544" spans="8:23" ht="18.75">
      <c r="H544" s="962"/>
      <c r="I544" s="962"/>
      <c r="J544" s="962"/>
      <c r="K544" s="962"/>
      <c r="L544" s="962"/>
      <c r="M544" s="962"/>
      <c r="N544" s="962"/>
      <c r="O544" s="962"/>
      <c r="P544" s="962"/>
      <c r="Q544" s="962"/>
      <c r="R544" s="962"/>
      <c r="S544" s="962"/>
      <c r="T544" s="962"/>
      <c r="V544" s="463"/>
      <c r="W544" s="464"/>
    </row>
    <row r="545" spans="8:23" ht="18.75">
      <c r="H545" s="962"/>
      <c r="I545" s="962"/>
      <c r="J545" s="962"/>
      <c r="K545" s="962"/>
      <c r="L545" s="962"/>
      <c r="M545" s="962"/>
      <c r="N545" s="962"/>
      <c r="O545" s="962"/>
      <c r="P545" s="962"/>
      <c r="Q545" s="962"/>
      <c r="R545" s="962"/>
      <c r="S545" s="962"/>
      <c r="T545" s="962"/>
      <c r="V545" s="463"/>
      <c r="W545" s="464"/>
    </row>
    <row r="546" spans="8:23" ht="18.75">
      <c r="H546" s="962"/>
      <c r="I546" s="962"/>
      <c r="J546" s="962"/>
      <c r="K546" s="962"/>
      <c r="L546" s="962"/>
      <c r="M546" s="962"/>
      <c r="N546" s="962"/>
      <c r="O546" s="962"/>
      <c r="P546" s="962"/>
      <c r="Q546" s="962"/>
      <c r="R546" s="962"/>
      <c r="S546" s="962"/>
      <c r="T546" s="962"/>
      <c r="V546" s="463"/>
      <c r="W546" s="464"/>
    </row>
    <row r="547" spans="8:23" ht="18.75">
      <c r="H547" s="962"/>
      <c r="I547" s="962"/>
      <c r="J547" s="962"/>
      <c r="K547" s="962"/>
      <c r="L547" s="962"/>
      <c r="M547" s="962"/>
      <c r="N547" s="962"/>
      <c r="O547" s="962"/>
      <c r="P547" s="962"/>
      <c r="Q547" s="962"/>
      <c r="R547" s="962"/>
      <c r="S547" s="962"/>
      <c r="T547" s="962"/>
      <c r="V547" s="463"/>
      <c r="W547" s="464"/>
    </row>
    <row r="548" spans="8:23" ht="18.75">
      <c r="H548" s="962"/>
      <c r="I548" s="962"/>
      <c r="J548" s="962"/>
      <c r="K548" s="962"/>
      <c r="L548" s="962"/>
      <c r="M548" s="962"/>
      <c r="N548" s="962"/>
      <c r="O548" s="962"/>
      <c r="P548" s="962"/>
      <c r="Q548" s="962"/>
      <c r="R548" s="962"/>
      <c r="S548" s="962"/>
      <c r="T548" s="962"/>
      <c r="V548" s="463"/>
      <c r="W548" s="464"/>
    </row>
    <row r="549" spans="8:23" ht="18.75">
      <c r="H549" s="962"/>
      <c r="I549" s="962"/>
      <c r="J549" s="962"/>
      <c r="K549" s="962"/>
      <c r="L549" s="962"/>
      <c r="M549" s="962"/>
      <c r="N549" s="962"/>
      <c r="O549" s="962"/>
      <c r="P549" s="962"/>
      <c r="Q549" s="962"/>
      <c r="R549" s="962"/>
      <c r="S549" s="962"/>
      <c r="T549" s="962"/>
      <c r="V549" s="463"/>
      <c r="W549" s="464"/>
    </row>
    <row r="550" spans="8:23" ht="18.75">
      <c r="H550" s="962"/>
      <c r="I550" s="962"/>
      <c r="J550" s="962"/>
      <c r="K550" s="962"/>
      <c r="L550" s="962"/>
      <c r="M550" s="962"/>
      <c r="N550" s="962"/>
      <c r="O550" s="962"/>
      <c r="P550" s="962"/>
      <c r="Q550" s="962"/>
      <c r="R550" s="962"/>
      <c r="S550" s="962"/>
      <c r="T550" s="962"/>
      <c r="V550" s="463"/>
      <c r="W550" s="464"/>
    </row>
    <row r="551" spans="8:23" ht="18.75">
      <c r="H551" s="962"/>
      <c r="I551" s="962"/>
      <c r="J551" s="962"/>
      <c r="K551" s="962"/>
      <c r="L551" s="962"/>
      <c r="M551" s="962"/>
      <c r="N551" s="962"/>
      <c r="O551" s="962"/>
      <c r="P551" s="962"/>
      <c r="Q551" s="962"/>
      <c r="R551" s="962"/>
      <c r="S551" s="962"/>
      <c r="T551" s="962"/>
      <c r="V551" s="463"/>
      <c r="W551" s="464"/>
    </row>
    <row r="552" spans="8:23" ht="18.75">
      <c r="H552" s="962"/>
      <c r="I552" s="962"/>
      <c r="J552" s="962"/>
      <c r="K552" s="962"/>
      <c r="L552" s="962"/>
      <c r="M552" s="962"/>
      <c r="N552" s="962"/>
      <c r="O552" s="962"/>
      <c r="P552" s="962"/>
      <c r="Q552" s="962"/>
      <c r="R552" s="962"/>
      <c r="S552" s="962"/>
      <c r="T552" s="962"/>
      <c r="V552" s="463"/>
      <c r="W552" s="464"/>
    </row>
    <row r="553" spans="8:23" ht="18.75">
      <c r="H553" s="962"/>
      <c r="I553" s="962"/>
      <c r="J553" s="962"/>
      <c r="K553" s="962"/>
      <c r="L553" s="962"/>
      <c r="M553" s="962"/>
      <c r="N553" s="962"/>
      <c r="O553" s="962"/>
      <c r="P553" s="962"/>
      <c r="Q553" s="962"/>
      <c r="R553" s="962"/>
      <c r="S553" s="962"/>
      <c r="T553" s="962"/>
      <c r="V553" s="463"/>
      <c r="W553" s="464"/>
    </row>
    <row r="554" spans="8:22" ht="12.75">
      <c r="H554" s="962"/>
      <c r="I554" s="962"/>
      <c r="J554" s="962"/>
      <c r="K554" s="962"/>
      <c r="L554" s="962"/>
      <c r="M554" s="962"/>
      <c r="N554" s="962"/>
      <c r="O554" s="962"/>
      <c r="P554" s="962"/>
      <c r="Q554" s="962"/>
      <c r="R554" s="962"/>
      <c r="S554" s="962"/>
      <c r="T554" s="962"/>
      <c r="V554" s="463"/>
    </row>
    <row r="555" spans="8:22" ht="12.75">
      <c r="H555" s="962"/>
      <c r="I555" s="962"/>
      <c r="J555" s="962"/>
      <c r="K555" s="962"/>
      <c r="L555" s="962"/>
      <c r="M555" s="962"/>
      <c r="N555" s="962"/>
      <c r="O555" s="962"/>
      <c r="P555" s="962"/>
      <c r="Q555" s="962"/>
      <c r="R555" s="962"/>
      <c r="S555" s="962"/>
      <c r="T555" s="962"/>
      <c r="V555" s="463"/>
    </row>
    <row r="556" spans="8:22" ht="12.75">
      <c r="H556" s="962"/>
      <c r="I556" s="962"/>
      <c r="J556" s="962"/>
      <c r="K556" s="962"/>
      <c r="L556" s="962"/>
      <c r="M556" s="962"/>
      <c r="N556" s="962"/>
      <c r="O556" s="962"/>
      <c r="P556" s="962"/>
      <c r="Q556" s="962"/>
      <c r="R556" s="962"/>
      <c r="S556" s="962"/>
      <c r="T556" s="962"/>
      <c r="V556" s="463"/>
    </row>
    <row r="557" spans="8:22" ht="12.75">
      <c r="H557" s="962"/>
      <c r="I557" s="962"/>
      <c r="J557" s="962"/>
      <c r="K557" s="962"/>
      <c r="L557" s="962"/>
      <c r="M557" s="963"/>
      <c r="N557" s="963"/>
      <c r="O557" s="963">
        <f>+N557-K557</f>
        <v>0</v>
      </c>
      <c r="P557" s="962"/>
      <c r="Q557" s="962"/>
      <c r="R557" s="962"/>
      <c r="S557" s="962"/>
      <c r="T557" s="962"/>
      <c r="V557" s="463"/>
    </row>
    <row r="558" spans="8:22" ht="12.75">
      <c r="H558" s="962"/>
      <c r="I558" s="962"/>
      <c r="J558" s="962"/>
      <c r="K558" s="962"/>
      <c r="L558" s="962"/>
      <c r="M558" s="963"/>
      <c r="N558" s="963"/>
      <c r="O558" s="963">
        <f>+N558-K558</f>
        <v>0</v>
      </c>
      <c r="P558" s="962"/>
      <c r="Q558" s="962"/>
      <c r="R558" s="962"/>
      <c r="S558" s="962"/>
      <c r="T558" s="962"/>
      <c r="V558" s="463"/>
    </row>
    <row r="559" spans="8:22" ht="12.75">
      <c r="H559" s="962"/>
      <c r="I559" s="962"/>
      <c r="J559" s="962"/>
      <c r="K559" s="962"/>
      <c r="L559" s="962"/>
      <c r="M559" s="962"/>
      <c r="N559" s="962"/>
      <c r="O559" s="963">
        <f>+N559-K559</f>
        <v>0</v>
      </c>
      <c r="P559" s="962"/>
      <c r="Q559" s="962"/>
      <c r="R559" s="962"/>
      <c r="S559" s="962"/>
      <c r="T559" s="962"/>
      <c r="V559" s="463"/>
    </row>
    <row r="560" spans="8:22" ht="12.75">
      <c r="H560" s="962"/>
      <c r="I560" s="962"/>
      <c r="J560" s="962"/>
      <c r="K560" s="962"/>
      <c r="L560" s="962"/>
      <c r="M560" s="962"/>
      <c r="N560" s="963"/>
      <c r="O560" s="963">
        <f>+N560-K560</f>
        <v>0</v>
      </c>
      <c r="P560" s="962"/>
      <c r="Q560" s="962"/>
      <c r="R560" s="962"/>
      <c r="S560" s="962"/>
      <c r="T560" s="962"/>
      <c r="V560" s="463"/>
    </row>
    <row r="561" spans="8:22" ht="12.75">
      <c r="H561" s="962"/>
      <c r="I561" s="962"/>
      <c r="J561" s="963"/>
      <c r="K561" s="963"/>
      <c r="L561" s="963"/>
      <c r="M561" s="962"/>
      <c r="N561" s="962"/>
      <c r="O561" s="962"/>
      <c r="P561" s="962"/>
      <c r="Q561" s="962"/>
      <c r="R561" s="962"/>
      <c r="S561" s="962"/>
      <c r="T561" s="962"/>
      <c r="V561" s="463"/>
    </row>
    <row r="562" spans="8:22" ht="12.75">
      <c r="H562" s="962"/>
      <c r="I562" s="962"/>
      <c r="J562" s="962"/>
      <c r="K562" s="962"/>
      <c r="L562" s="962"/>
      <c r="M562" s="962"/>
      <c r="N562" s="962"/>
      <c r="O562" s="962"/>
      <c r="P562" s="962"/>
      <c r="Q562" s="962"/>
      <c r="R562" s="962"/>
      <c r="S562" s="962"/>
      <c r="T562" s="962"/>
      <c r="V562" s="463"/>
    </row>
    <row r="563" spans="8:22" ht="12.75">
      <c r="H563" s="962"/>
      <c r="I563" s="962"/>
      <c r="J563" s="962"/>
      <c r="K563" s="962"/>
      <c r="L563" s="962"/>
      <c r="M563" s="962"/>
      <c r="N563" s="962"/>
      <c r="O563" s="962"/>
      <c r="P563" s="962"/>
      <c r="Q563" s="962"/>
      <c r="R563" s="962"/>
      <c r="S563" s="962"/>
      <c r="T563" s="962"/>
      <c r="V563" s="463"/>
    </row>
    <row r="564" spans="8:22" ht="12.75">
      <c r="H564" s="962"/>
      <c r="I564" s="962"/>
      <c r="J564" s="962"/>
      <c r="K564" s="962"/>
      <c r="L564" s="962"/>
      <c r="M564" s="962"/>
      <c r="N564" s="962"/>
      <c r="O564" s="962"/>
      <c r="P564" s="962"/>
      <c r="Q564" s="962"/>
      <c r="R564" s="962"/>
      <c r="S564" s="962"/>
      <c r="T564" s="962"/>
      <c r="V564" s="463"/>
    </row>
    <row r="565" spans="8:22" ht="12.75">
      <c r="H565" s="962"/>
      <c r="I565" s="962"/>
      <c r="J565" s="962"/>
      <c r="K565" s="962"/>
      <c r="L565" s="962"/>
      <c r="M565" s="962"/>
      <c r="N565" s="962"/>
      <c r="O565" s="962"/>
      <c r="P565" s="962"/>
      <c r="Q565" s="962"/>
      <c r="R565" s="962"/>
      <c r="S565" s="962"/>
      <c r="T565" s="962"/>
      <c r="V565" s="463"/>
    </row>
    <row r="566" spans="8:22" ht="12.75">
      <c r="H566" s="962"/>
      <c r="I566" s="962"/>
      <c r="J566" s="962"/>
      <c r="K566" s="962"/>
      <c r="L566" s="962"/>
      <c r="M566" s="962"/>
      <c r="N566" s="962"/>
      <c r="O566" s="962"/>
      <c r="P566" s="962"/>
      <c r="Q566" s="962"/>
      <c r="R566" s="962"/>
      <c r="S566" s="962"/>
      <c r="T566" s="962"/>
      <c r="V566" s="463"/>
    </row>
    <row r="567" spans="8:22" ht="12.75">
      <c r="H567" s="962"/>
      <c r="I567" s="962"/>
      <c r="J567" s="962"/>
      <c r="K567" s="962"/>
      <c r="L567" s="962"/>
      <c r="M567" s="962"/>
      <c r="N567" s="962"/>
      <c r="O567" s="962"/>
      <c r="P567" s="962"/>
      <c r="Q567" s="962"/>
      <c r="R567" s="962"/>
      <c r="S567" s="962"/>
      <c r="T567" s="962"/>
      <c r="V567" s="463"/>
    </row>
    <row r="568" spans="8:22" ht="12.75">
      <c r="H568" s="962"/>
      <c r="I568" s="962"/>
      <c r="J568" s="962"/>
      <c r="K568" s="962"/>
      <c r="L568" s="962"/>
      <c r="M568" s="962"/>
      <c r="N568" s="962"/>
      <c r="O568" s="962"/>
      <c r="P568" s="962"/>
      <c r="Q568" s="962"/>
      <c r="R568" s="962"/>
      <c r="S568" s="962"/>
      <c r="T568" s="962"/>
      <c r="V568" s="463"/>
    </row>
    <row r="569" spans="8:22" ht="12.75">
      <c r="H569" s="962"/>
      <c r="I569" s="962"/>
      <c r="J569" s="962"/>
      <c r="K569" s="962"/>
      <c r="L569" s="962"/>
      <c r="M569" s="962"/>
      <c r="N569" s="962"/>
      <c r="O569" s="962"/>
      <c r="P569" s="962"/>
      <c r="Q569" s="962"/>
      <c r="R569" s="962"/>
      <c r="S569" s="962"/>
      <c r="T569" s="962"/>
      <c r="V569" s="463"/>
    </row>
    <row r="570" spans="8:22" ht="12.75">
      <c r="H570" s="962"/>
      <c r="I570" s="962"/>
      <c r="J570" s="962"/>
      <c r="K570" s="962"/>
      <c r="L570" s="962"/>
      <c r="M570" s="962"/>
      <c r="N570" s="962"/>
      <c r="O570" s="962"/>
      <c r="P570" s="962"/>
      <c r="Q570" s="962"/>
      <c r="R570" s="962"/>
      <c r="S570" s="962"/>
      <c r="T570" s="962"/>
      <c r="V570" s="463"/>
    </row>
    <row r="571" spans="8:22" ht="12.75">
      <c r="H571" s="962"/>
      <c r="I571" s="962"/>
      <c r="J571" s="962"/>
      <c r="K571" s="962"/>
      <c r="L571" s="962"/>
      <c r="M571" s="962"/>
      <c r="N571" s="962"/>
      <c r="O571" s="962"/>
      <c r="P571" s="962"/>
      <c r="Q571" s="962"/>
      <c r="R571" s="962"/>
      <c r="S571" s="962"/>
      <c r="T571" s="962"/>
      <c r="V571" s="463"/>
    </row>
    <row r="572" spans="8:22" ht="12.75">
      <c r="H572" s="962"/>
      <c r="I572" s="962"/>
      <c r="J572" s="962"/>
      <c r="K572" s="962"/>
      <c r="L572" s="962"/>
      <c r="M572" s="962"/>
      <c r="N572" s="962"/>
      <c r="O572" s="962"/>
      <c r="P572" s="962"/>
      <c r="Q572" s="962"/>
      <c r="R572" s="962"/>
      <c r="S572" s="962"/>
      <c r="T572" s="962"/>
      <c r="V572" s="463"/>
    </row>
    <row r="573" spans="8:22" ht="12.75">
      <c r="H573" s="962"/>
      <c r="I573" s="962"/>
      <c r="J573" s="962"/>
      <c r="K573" s="962"/>
      <c r="L573" s="962"/>
      <c r="M573" s="962"/>
      <c r="N573" s="962"/>
      <c r="O573" s="962"/>
      <c r="P573" s="962"/>
      <c r="Q573" s="962"/>
      <c r="R573" s="962"/>
      <c r="S573" s="962"/>
      <c r="T573" s="962"/>
      <c r="V573" s="463"/>
    </row>
    <row r="574" spans="8:22" ht="12.75">
      <c r="H574" s="962"/>
      <c r="I574" s="962"/>
      <c r="J574" s="962"/>
      <c r="K574" s="962"/>
      <c r="L574" s="962"/>
      <c r="M574" s="962"/>
      <c r="N574" s="962"/>
      <c r="O574" s="962"/>
      <c r="P574" s="962"/>
      <c r="Q574" s="962"/>
      <c r="R574" s="962"/>
      <c r="S574" s="962"/>
      <c r="T574" s="962"/>
      <c r="V574" s="463"/>
    </row>
    <row r="575" spans="8:22" ht="12.75">
      <c r="H575" s="962"/>
      <c r="I575" s="962"/>
      <c r="J575" s="962"/>
      <c r="K575" s="962"/>
      <c r="L575" s="962"/>
      <c r="M575" s="962"/>
      <c r="N575" s="962"/>
      <c r="O575" s="962"/>
      <c r="P575" s="962"/>
      <c r="Q575" s="962"/>
      <c r="R575" s="962"/>
      <c r="S575" s="962"/>
      <c r="T575" s="962"/>
      <c r="V575" s="463"/>
    </row>
    <row r="576" spans="8:22" ht="12.75">
      <c r="H576" s="962"/>
      <c r="I576" s="962"/>
      <c r="J576" s="962"/>
      <c r="K576" s="962"/>
      <c r="L576" s="962"/>
      <c r="M576" s="962"/>
      <c r="N576" s="962"/>
      <c r="O576" s="962"/>
      <c r="P576" s="962"/>
      <c r="Q576" s="962"/>
      <c r="R576" s="962"/>
      <c r="S576" s="962"/>
      <c r="T576" s="962"/>
      <c r="V576" s="463"/>
    </row>
    <row r="577" spans="8:22" ht="12.75">
      <c r="H577" s="962"/>
      <c r="I577" s="962"/>
      <c r="J577" s="962"/>
      <c r="K577" s="962"/>
      <c r="L577" s="962"/>
      <c r="M577" s="962"/>
      <c r="N577" s="962"/>
      <c r="O577" s="962"/>
      <c r="P577" s="962"/>
      <c r="Q577" s="962"/>
      <c r="R577" s="962"/>
      <c r="S577" s="962"/>
      <c r="T577" s="962"/>
      <c r="V577" s="463"/>
    </row>
    <row r="578" spans="8:22" ht="12.75">
      <c r="H578" s="962"/>
      <c r="I578" s="962"/>
      <c r="J578" s="962"/>
      <c r="K578" s="962"/>
      <c r="L578" s="962"/>
      <c r="M578" s="962"/>
      <c r="N578" s="962"/>
      <c r="O578" s="962"/>
      <c r="P578" s="962"/>
      <c r="Q578" s="962"/>
      <c r="R578" s="962"/>
      <c r="S578" s="962"/>
      <c r="T578" s="962"/>
      <c r="V578" s="463"/>
    </row>
    <row r="579" spans="8:22" ht="12.75">
      <c r="H579" s="962"/>
      <c r="I579" s="962"/>
      <c r="J579" s="962"/>
      <c r="K579" s="962"/>
      <c r="L579" s="962"/>
      <c r="M579" s="962"/>
      <c r="N579" s="962"/>
      <c r="O579" s="962"/>
      <c r="P579" s="962"/>
      <c r="Q579" s="962"/>
      <c r="R579" s="962"/>
      <c r="S579" s="962"/>
      <c r="T579" s="962"/>
      <c r="V579" s="463"/>
    </row>
    <row r="580" spans="8:22" ht="12.75">
      <c r="H580" s="962"/>
      <c r="I580" s="962"/>
      <c r="J580" s="962"/>
      <c r="K580" s="962"/>
      <c r="L580" s="962"/>
      <c r="M580" s="962"/>
      <c r="N580" s="962"/>
      <c r="O580" s="962"/>
      <c r="P580" s="962"/>
      <c r="Q580" s="962"/>
      <c r="R580" s="962"/>
      <c r="S580" s="962"/>
      <c r="T580" s="962"/>
      <c r="V580" s="463"/>
    </row>
    <row r="581" spans="8:22" ht="12.75">
      <c r="H581" s="962"/>
      <c r="I581" s="962"/>
      <c r="J581" s="962"/>
      <c r="K581" s="962"/>
      <c r="L581" s="962"/>
      <c r="M581" s="962"/>
      <c r="N581" s="962"/>
      <c r="O581" s="962"/>
      <c r="P581" s="962"/>
      <c r="Q581" s="962"/>
      <c r="R581" s="962"/>
      <c r="S581" s="962"/>
      <c r="T581" s="962"/>
      <c r="V581" s="463"/>
    </row>
    <row r="582" spans="8:22" ht="12.75">
      <c r="H582" s="962"/>
      <c r="I582" s="962"/>
      <c r="J582" s="962"/>
      <c r="K582" s="962"/>
      <c r="L582" s="962"/>
      <c r="M582" s="962"/>
      <c r="N582" s="962"/>
      <c r="O582" s="962"/>
      <c r="P582" s="962"/>
      <c r="Q582" s="962"/>
      <c r="R582" s="962"/>
      <c r="S582" s="962"/>
      <c r="T582" s="962"/>
      <c r="V582" s="463"/>
    </row>
    <row r="583" spans="8:22" ht="12.75">
      <c r="H583" s="962"/>
      <c r="I583" s="962"/>
      <c r="J583" s="962"/>
      <c r="K583" s="962"/>
      <c r="L583" s="962"/>
      <c r="M583" s="962"/>
      <c r="N583" s="962"/>
      <c r="O583" s="962"/>
      <c r="P583" s="962"/>
      <c r="Q583" s="962"/>
      <c r="R583" s="962"/>
      <c r="S583" s="962"/>
      <c r="T583" s="962"/>
      <c r="V583" s="463"/>
    </row>
    <row r="584" spans="8:22" ht="12.75">
      <c r="H584" s="962"/>
      <c r="I584" s="962"/>
      <c r="J584" s="962"/>
      <c r="K584" s="962"/>
      <c r="L584" s="962"/>
      <c r="M584" s="962"/>
      <c r="N584" s="962"/>
      <c r="O584" s="962"/>
      <c r="P584" s="962"/>
      <c r="Q584" s="962"/>
      <c r="R584" s="962"/>
      <c r="S584" s="962"/>
      <c r="T584" s="962"/>
      <c r="V584" s="463"/>
    </row>
    <row r="585" spans="8:22" ht="12.75">
      <c r="H585" s="962"/>
      <c r="I585" s="962"/>
      <c r="J585" s="962"/>
      <c r="K585" s="962"/>
      <c r="L585" s="962"/>
      <c r="M585" s="962"/>
      <c r="N585" s="962"/>
      <c r="O585" s="962"/>
      <c r="P585" s="962"/>
      <c r="Q585" s="962"/>
      <c r="R585" s="962"/>
      <c r="S585" s="962"/>
      <c r="T585" s="962"/>
      <c r="V585" s="463"/>
    </row>
    <row r="586" spans="8:22" ht="12.75">
      <c r="H586" s="962"/>
      <c r="I586" s="962"/>
      <c r="J586" s="962"/>
      <c r="K586" s="962"/>
      <c r="L586" s="962"/>
      <c r="M586" s="962"/>
      <c r="N586" s="962"/>
      <c r="O586" s="962"/>
      <c r="P586" s="962"/>
      <c r="Q586" s="962"/>
      <c r="R586" s="962"/>
      <c r="S586" s="962"/>
      <c r="T586" s="962"/>
      <c r="V586" s="463"/>
    </row>
    <row r="587" spans="8:22" ht="12.75">
      <c r="H587" s="962"/>
      <c r="I587" s="962"/>
      <c r="J587" s="962"/>
      <c r="K587" s="962"/>
      <c r="L587" s="962"/>
      <c r="M587" s="962"/>
      <c r="N587" s="962"/>
      <c r="O587" s="962"/>
      <c r="P587" s="962"/>
      <c r="Q587" s="962"/>
      <c r="R587" s="962"/>
      <c r="S587" s="962"/>
      <c r="T587" s="962"/>
      <c r="V587" s="463"/>
    </row>
    <row r="588" spans="8:22" ht="12.75">
      <c r="H588" s="962"/>
      <c r="I588" s="962"/>
      <c r="J588" s="962"/>
      <c r="K588" s="962"/>
      <c r="L588" s="962"/>
      <c r="M588" s="962"/>
      <c r="N588" s="962"/>
      <c r="O588" s="962"/>
      <c r="P588" s="962"/>
      <c r="Q588" s="962"/>
      <c r="R588" s="962"/>
      <c r="S588" s="962"/>
      <c r="T588" s="962"/>
      <c r="V588" s="463"/>
    </row>
    <row r="589" spans="8:22" ht="12.75">
      <c r="H589" s="962"/>
      <c r="I589" s="962"/>
      <c r="J589" s="962"/>
      <c r="K589" s="962"/>
      <c r="L589" s="962"/>
      <c r="M589" s="962"/>
      <c r="N589" s="962"/>
      <c r="O589" s="962"/>
      <c r="P589" s="962"/>
      <c r="Q589" s="962"/>
      <c r="R589" s="962"/>
      <c r="S589" s="962"/>
      <c r="T589" s="962"/>
      <c r="V589" s="463"/>
    </row>
    <row r="590" spans="8:22" ht="12.75">
      <c r="H590" s="962"/>
      <c r="I590" s="962"/>
      <c r="J590" s="962"/>
      <c r="K590" s="962"/>
      <c r="L590" s="962"/>
      <c r="M590" s="962"/>
      <c r="N590" s="962"/>
      <c r="O590" s="962"/>
      <c r="P590" s="962"/>
      <c r="Q590" s="962"/>
      <c r="R590" s="962"/>
      <c r="S590" s="962"/>
      <c r="T590" s="962"/>
      <c r="V590" s="463"/>
    </row>
    <row r="591" spans="8:22" ht="12.75">
      <c r="H591" s="962"/>
      <c r="I591" s="962"/>
      <c r="J591" s="962"/>
      <c r="K591" s="962"/>
      <c r="L591" s="962"/>
      <c r="M591" s="962"/>
      <c r="N591" s="962"/>
      <c r="O591" s="962"/>
      <c r="P591" s="962"/>
      <c r="Q591" s="962"/>
      <c r="R591" s="962"/>
      <c r="S591" s="962"/>
      <c r="T591" s="962"/>
      <c r="V591" s="463"/>
    </row>
    <row r="592" spans="8:22" ht="12.75">
      <c r="H592" s="962"/>
      <c r="I592" s="962"/>
      <c r="J592" s="962"/>
      <c r="K592" s="962"/>
      <c r="L592" s="962"/>
      <c r="M592" s="962"/>
      <c r="N592" s="962"/>
      <c r="O592" s="962"/>
      <c r="P592" s="962"/>
      <c r="Q592" s="962"/>
      <c r="R592" s="962"/>
      <c r="S592" s="962"/>
      <c r="T592" s="962"/>
      <c r="V592" s="463"/>
    </row>
    <row r="593" spans="8:22" ht="12.75">
      <c r="H593" s="962"/>
      <c r="I593" s="962"/>
      <c r="J593" s="962"/>
      <c r="K593" s="962"/>
      <c r="L593" s="962"/>
      <c r="M593" s="962"/>
      <c r="N593" s="962"/>
      <c r="O593" s="962"/>
      <c r="P593" s="962"/>
      <c r="Q593" s="962"/>
      <c r="R593" s="962"/>
      <c r="S593" s="962"/>
      <c r="T593" s="962"/>
      <c r="V593" s="463"/>
    </row>
    <row r="594" spans="8:22" ht="12.75">
      <c r="H594" s="962"/>
      <c r="I594" s="962"/>
      <c r="J594" s="962"/>
      <c r="K594" s="962"/>
      <c r="L594" s="962"/>
      <c r="M594" s="962"/>
      <c r="N594" s="962"/>
      <c r="O594" s="962"/>
      <c r="P594" s="962"/>
      <c r="Q594" s="962"/>
      <c r="R594" s="962"/>
      <c r="S594" s="962"/>
      <c r="T594" s="962"/>
      <c r="V594" s="463"/>
    </row>
    <row r="595" spans="8:22" ht="12.75">
      <c r="H595" s="962"/>
      <c r="I595" s="962"/>
      <c r="J595" s="962"/>
      <c r="K595" s="962"/>
      <c r="L595" s="962"/>
      <c r="M595" s="962"/>
      <c r="N595" s="962"/>
      <c r="O595" s="962"/>
      <c r="P595" s="962"/>
      <c r="Q595" s="962"/>
      <c r="R595" s="962"/>
      <c r="S595" s="962"/>
      <c r="T595" s="962"/>
      <c r="V595" s="463"/>
    </row>
    <row r="596" spans="8:22" ht="12.75">
      <c r="H596" s="962"/>
      <c r="I596" s="962"/>
      <c r="J596" s="962"/>
      <c r="K596" s="962"/>
      <c r="L596" s="962"/>
      <c r="M596" s="962"/>
      <c r="N596" s="962"/>
      <c r="O596" s="962"/>
      <c r="P596" s="962"/>
      <c r="Q596" s="962"/>
      <c r="R596" s="962"/>
      <c r="S596" s="962"/>
      <c r="T596" s="962"/>
      <c r="V596" s="463"/>
    </row>
    <row r="597" spans="8:22" ht="12.75">
      <c r="H597" s="962"/>
      <c r="I597" s="962"/>
      <c r="J597" s="962"/>
      <c r="K597" s="962"/>
      <c r="L597" s="962"/>
      <c r="M597" s="962"/>
      <c r="N597" s="962"/>
      <c r="O597" s="962"/>
      <c r="P597" s="962"/>
      <c r="Q597" s="962"/>
      <c r="R597" s="962"/>
      <c r="S597" s="962"/>
      <c r="T597" s="962"/>
      <c r="V597" s="463"/>
    </row>
    <row r="598" spans="8:22" ht="12.75">
      <c r="H598" s="962"/>
      <c r="I598" s="962"/>
      <c r="J598" s="962"/>
      <c r="K598" s="962"/>
      <c r="L598" s="962"/>
      <c r="M598" s="962"/>
      <c r="N598" s="962"/>
      <c r="O598" s="962"/>
      <c r="P598" s="962"/>
      <c r="Q598" s="962"/>
      <c r="R598" s="962"/>
      <c r="S598" s="962"/>
      <c r="T598" s="962"/>
      <c r="V598" s="463"/>
    </row>
    <row r="599" spans="8:22" ht="12.75">
      <c r="H599" s="962"/>
      <c r="I599" s="962"/>
      <c r="J599" s="962"/>
      <c r="K599" s="962"/>
      <c r="L599" s="962"/>
      <c r="M599" s="962"/>
      <c r="N599" s="962"/>
      <c r="O599" s="962"/>
      <c r="P599" s="962"/>
      <c r="Q599" s="962"/>
      <c r="R599" s="962"/>
      <c r="S599" s="962"/>
      <c r="T599" s="962"/>
      <c r="V599" s="463"/>
    </row>
    <row r="600" spans="8:22" ht="12.75">
      <c r="H600" s="962"/>
      <c r="I600" s="962"/>
      <c r="J600" s="962"/>
      <c r="K600" s="962"/>
      <c r="L600" s="962"/>
      <c r="M600" s="962"/>
      <c r="N600" s="962"/>
      <c r="O600" s="962"/>
      <c r="P600" s="962"/>
      <c r="Q600" s="962"/>
      <c r="R600" s="962"/>
      <c r="S600" s="962"/>
      <c r="T600" s="962"/>
      <c r="V600" s="463"/>
    </row>
    <row r="601" spans="8:22" ht="12.75">
      <c r="H601" s="962"/>
      <c r="I601" s="962"/>
      <c r="J601" s="962"/>
      <c r="K601" s="962"/>
      <c r="L601" s="962"/>
      <c r="M601" s="962"/>
      <c r="N601" s="962"/>
      <c r="O601" s="962"/>
      <c r="P601" s="962"/>
      <c r="Q601" s="962"/>
      <c r="R601" s="962"/>
      <c r="S601" s="962"/>
      <c r="T601" s="962"/>
      <c r="V601" s="463"/>
    </row>
    <row r="602" spans="8:22" ht="12.75">
      <c r="H602" s="962"/>
      <c r="I602" s="962"/>
      <c r="J602" s="962"/>
      <c r="K602" s="962"/>
      <c r="L602" s="962"/>
      <c r="M602" s="962"/>
      <c r="N602" s="962"/>
      <c r="O602" s="962"/>
      <c r="P602" s="962"/>
      <c r="Q602" s="962"/>
      <c r="R602" s="962"/>
      <c r="S602" s="962"/>
      <c r="T602" s="962"/>
      <c r="V602" s="463"/>
    </row>
    <row r="603" spans="8:22" ht="12.75">
      <c r="H603" s="962"/>
      <c r="I603" s="962"/>
      <c r="J603" s="962"/>
      <c r="K603" s="962"/>
      <c r="L603" s="962"/>
      <c r="M603" s="962"/>
      <c r="N603" s="962"/>
      <c r="O603" s="962"/>
      <c r="P603" s="962"/>
      <c r="Q603" s="962"/>
      <c r="R603" s="962"/>
      <c r="S603" s="962"/>
      <c r="T603" s="962"/>
      <c r="V603" s="463"/>
    </row>
    <row r="604" spans="8:22" ht="12.75">
      <c r="H604" s="962"/>
      <c r="I604" s="962"/>
      <c r="J604" s="962"/>
      <c r="K604" s="962"/>
      <c r="L604" s="962"/>
      <c r="M604" s="962"/>
      <c r="N604" s="962"/>
      <c r="O604" s="962"/>
      <c r="P604" s="962"/>
      <c r="Q604" s="962"/>
      <c r="R604" s="962"/>
      <c r="S604" s="962"/>
      <c r="T604" s="962"/>
      <c r="V604" s="463"/>
    </row>
    <row r="605" spans="8:22" ht="12.75">
      <c r="H605" s="962"/>
      <c r="I605" s="962"/>
      <c r="J605" s="962"/>
      <c r="K605" s="962"/>
      <c r="L605" s="962"/>
      <c r="M605" s="962"/>
      <c r="N605" s="962"/>
      <c r="O605" s="962"/>
      <c r="P605" s="962"/>
      <c r="Q605" s="962"/>
      <c r="R605" s="962"/>
      <c r="S605" s="962"/>
      <c r="T605" s="962"/>
      <c r="V605" s="463"/>
    </row>
    <row r="606" spans="8:22" ht="12.75">
      <c r="H606" s="962"/>
      <c r="I606" s="962"/>
      <c r="J606" s="962"/>
      <c r="K606" s="962"/>
      <c r="L606" s="962"/>
      <c r="M606" s="962"/>
      <c r="N606" s="962"/>
      <c r="O606" s="962"/>
      <c r="P606" s="962"/>
      <c r="Q606" s="962"/>
      <c r="R606" s="962"/>
      <c r="S606" s="962"/>
      <c r="T606" s="962"/>
      <c r="V606" s="463"/>
    </row>
    <row r="607" spans="8:22" ht="12.75">
      <c r="H607" s="962"/>
      <c r="I607" s="962"/>
      <c r="J607" s="962"/>
      <c r="K607" s="962"/>
      <c r="L607" s="962"/>
      <c r="M607" s="962"/>
      <c r="N607" s="962"/>
      <c r="O607" s="962"/>
      <c r="P607" s="962"/>
      <c r="Q607" s="962"/>
      <c r="R607" s="962"/>
      <c r="S607" s="962"/>
      <c r="T607" s="962"/>
      <c r="V607" s="463"/>
    </row>
    <row r="608" spans="8:22" ht="12.75">
      <c r="H608" s="962"/>
      <c r="I608" s="962"/>
      <c r="J608" s="962"/>
      <c r="K608" s="962"/>
      <c r="L608" s="962"/>
      <c r="M608" s="962"/>
      <c r="N608" s="962"/>
      <c r="O608" s="962"/>
      <c r="P608" s="962"/>
      <c r="Q608" s="962"/>
      <c r="R608" s="962"/>
      <c r="S608" s="962"/>
      <c r="T608" s="962"/>
      <c r="V608" s="463"/>
    </row>
    <row r="609" spans="8:22" ht="12.75">
      <c r="H609" s="962"/>
      <c r="I609" s="962"/>
      <c r="J609" s="962"/>
      <c r="K609" s="962"/>
      <c r="L609" s="962"/>
      <c r="M609" s="962"/>
      <c r="N609" s="962"/>
      <c r="O609" s="962"/>
      <c r="P609" s="962"/>
      <c r="Q609" s="962"/>
      <c r="R609" s="962"/>
      <c r="S609" s="962"/>
      <c r="T609" s="962"/>
      <c r="V609" s="463"/>
    </row>
    <row r="610" spans="8:22" ht="12.75">
      <c r="H610" s="962"/>
      <c r="I610" s="962"/>
      <c r="J610" s="962"/>
      <c r="K610" s="962"/>
      <c r="L610" s="962"/>
      <c r="M610" s="962"/>
      <c r="N610" s="962"/>
      <c r="O610" s="962"/>
      <c r="P610" s="962"/>
      <c r="Q610" s="962"/>
      <c r="R610" s="962"/>
      <c r="S610" s="962"/>
      <c r="T610" s="962"/>
      <c r="V610" s="463"/>
    </row>
    <row r="611" spans="8:22" ht="12.75">
      <c r="H611" s="962"/>
      <c r="I611" s="962"/>
      <c r="J611" s="962"/>
      <c r="K611" s="962"/>
      <c r="L611" s="962"/>
      <c r="M611" s="962"/>
      <c r="N611" s="962"/>
      <c r="O611" s="962"/>
      <c r="P611" s="962"/>
      <c r="Q611" s="962"/>
      <c r="R611" s="962"/>
      <c r="S611" s="962"/>
      <c r="T611" s="962"/>
      <c r="V611" s="463"/>
    </row>
    <row r="612" spans="8:22" ht="12.75">
      <c r="H612" s="962"/>
      <c r="I612" s="962"/>
      <c r="J612" s="962"/>
      <c r="K612" s="962"/>
      <c r="L612" s="962"/>
      <c r="M612" s="962"/>
      <c r="N612" s="962"/>
      <c r="O612" s="962"/>
      <c r="P612" s="962"/>
      <c r="Q612" s="962"/>
      <c r="R612" s="962"/>
      <c r="S612" s="962"/>
      <c r="T612" s="962"/>
      <c r="V612" s="463"/>
    </row>
    <row r="613" spans="8:22" ht="12.75">
      <c r="H613" s="962"/>
      <c r="I613" s="962"/>
      <c r="J613" s="962"/>
      <c r="K613" s="962"/>
      <c r="L613" s="962"/>
      <c r="M613" s="962"/>
      <c r="N613" s="962"/>
      <c r="O613" s="962"/>
      <c r="P613" s="962"/>
      <c r="Q613" s="962"/>
      <c r="R613" s="962"/>
      <c r="S613" s="962"/>
      <c r="T613" s="962"/>
      <c r="V613" s="463"/>
    </row>
    <row r="614" spans="8:22" ht="12.75">
      <c r="H614" s="962"/>
      <c r="I614" s="962"/>
      <c r="J614" s="962"/>
      <c r="K614" s="962"/>
      <c r="L614" s="962"/>
      <c r="M614" s="962"/>
      <c r="N614" s="962"/>
      <c r="O614" s="962"/>
      <c r="P614" s="962"/>
      <c r="Q614" s="962"/>
      <c r="R614" s="962"/>
      <c r="S614" s="962"/>
      <c r="T614" s="962"/>
      <c r="V614" s="463"/>
    </row>
    <row r="615" spans="8:22" ht="12.75">
      <c r="H615" s="962"/>
      <c r="I615" s="962"/>
      <c r="J615" s="962"/>
      <c r="K615" s="962"/>
      <c r="L615" s="962"/>
      <c r="M615" s="962"/>
      <c r="N615" s="962"/>
      <c r="O615" s="962"/>
      <c r="P615" s="962"/>
      <c r="Q615" s="962"/>
      <c r="R615" s="962"/>
      <c r="S615" s="962"/>
      <c r="T615" s="962"/>
      <c r="V615" s="463"/>
    </row>
    <row r="616" spans="8:22" ht="12.75">
      <c r="H616" s="962"/>
      <c r="I616" s="962"/>
      <c r="J616" s="962"/>
      <c r="K616" s="962"/>
      <c r="L616" s="962"/>
      <c r="M616" s="962"/>
      <c r="N616" s="962"/>
      <c r="O616" s="962"/>
      <c r="P616" s="962"/>
      <c r="Q616" s="962"/>
      <c r="R616" s="962"/>
      <c r="S616" s="962"/>
      <c r="T616" s="962"/>
      <c r="V616" s="463"/>
    </row>
    <row r="617" spans="8:22" ht="12.75">
      <c r="H617" s="962"/>
      <c r="I617" s="962"/>
      <c r="J617" s="962"/>
      <c r="K617" s="962"/>
      <c r="L617" s="962"/>
      <c r="M617" s="962"/>
      <c r="N617" s="962"/>
      <c r="O617" s="962"/>
      <c r="P617" s="962"/>
      <c r="Q617" s="962"/>
      <c r="R617" s="962"/>
      <c r="S617" s="962"/>
      <c r="T617" s="962"/>
      <c r="V617" s="463"/>
    </row>
    <row r="618" spans="8:22" ht="12.75">
      <c r="H618" s="962"/>
      <c r="I618" s="962"/>
      <c r="J618" s="962"/>
      <c r="K618" s="962"/>
      <c r="L618" s="962"/>
      <c r="M618" s="962"/>
      <c r="N618" s="962"/>
      <c r="O618" s="962"/>
      <c r="P618" s="962"/>
      <c r="Q618" s="962"/>
      <c r="R618" s="962"/>
      <c r="S618" s="962"/>
      <c r="T618" s="962"/>
      <c r="V618" s="463"/>
    </row>
    <row r="619" spans="8:22" ht="12.75">
      <c r="H619" s="962"/>
      <c r="I619" s="962"/>
      <c r="J619" s="962"/>
      <c r="K619" s="962"/>
      <c r="L619" s="962"/>
      <c r="M619" s="962"/>
      <c r="N619" s="962"/>
      <c r="O619" s="962"/>
      <c r="P619" s="962"/>
      <c r="Q619" s="962"/>
      <c r="R619" s="962"/>
      <c r="S619" s="962"/>
      <c r="T619" s="962"/>
      <c r="V619" s="463"/>
    </row>
    <row r="620" spans="8:22" ht="12.75">
      <c r="H620" s="962"/>
      <c r="I620" s="962"/>
      <c r="J620" s="962"/>
      <c r="K620" s="962"/>
      <c r="L620" s="962"/>
      <c r="M620" s="962"/>
      <c r="N620" s="962"/>
      <c r="O620" s="962"/>
      <c r="P620" s="962"/>
      <c r="Q620" s="962"/>
      <c r="R620" s="962"/>
      <c r="S620" s="962"/>
      <c r="T620" s="962"/>
      <c r="V620" s="463"/>
    </row>
    <row r="621" spans="8:22" ht="12.75">
      <c r="H621" s="962"/>
      <c r="I621" s="962"/>
      <c r="J621" s="962"/>
      <c r="K621" s="962"/>
      <c r="L621" s="962"/>
      <c r="M621" s="962"/>
      <c r="N621" s="962"/>
      <c r="O621" s="962"/>
      <c r="P621" s="962"/>
      <c r="Q621" s="962"/>
      <c r="R621" s="962"/>
      <c r="S621" s="962"/>
      <c r="T621" s="962"/>
      <c r="V621" s="463"/>
    </row>
    <row r="622" spans="8:22" ht="12.75">
      <c r="H622" s="962"/>
      <c r="I622" s="962"/>
      <c r="J622" s="962"/>
      <c r="K622" s="962"/>
      <c r="L622" s="962"/>
      <c r="M622" s="962"/>
      <c r="N622" s="962"/>
      <c r="O622" s="962"/>
      <c r="P622" s="962"/>
      <c r="Q622" s="962"/>
      <c r="R622" s="962"/>
      <c r="S622" s="962"/>
      <c r="T622" s="962"/>
      <c r="V622" s="463"/>
    </row>
    <row r="623" spans="8:22" ht="12.75">
      <c r="H623" s="962"/>
      <c r="I623" s="962"/>
      <c r="J623" s="962"/>
      <c r="K623" s="962"/>
      <c r="L623" s="962"/>
      <c r="M623" s="962"/>
      <c r="N623" s="962"/>
      <c r="O623" s="962"/>
      <c r="P623" s="962"/>
      <c r="Q623" s="962"/>
      <c r="R623" s="962"/>
      <c r="S623" s="962"/>
      <c r="T623" s="962"/>
      <c r="V623" s="463"/>
    </row>
    <row r="624" spans="8:22" ht="12.75">
      <c r="H624" s="962"/>
      <c r="I624" s="962"/>
      <c r="J624" s="962"/>
      <c r="K624" s="962"/>
      <c r="L624" s="962"/>
      <c r="M624" s="962"/>
      <c r="N624" s="962"/>
      <c r="O624" s="962"/>
      <c r="P624" s="962"/>
      <c r="Q624" s="962"/>
      <c r="R624" s="962"/>
      <c r="S624" s="962"/>
      <c r="T624" s="962"/>
      <c r="V624" s="463"/>
    </row>
    <row r="625" spans="8:22" ht="12.75">
      <c r="H625" s="962"/>
      <c r="I625" s="962"/>
      <c r="J625" s="962"/>
      <c r="K625" s="962"/>
      <c r="L625" s="962"/>
      <c r="M625" s="962"/>
      <c r="N625" s="962"/>
      <c r="O625" s="962"/>
      <c r="P625" s="962"/>
      <c r="Q625" s="962"/>
      <c r="R625" s="962"/>
      <c r="S625" s="962"/>
      <c r="T625" s="962"/>
      <c r="V625" s="463"/>
    </row>
    <row r="626" spans="8:22" ht="12.75">
      <c r="H626" s="962"/>
      <c r="I626" s="962"/>
      <c r="J626" s="962"/>
      <c r="K626" s="962"/>
      <c r="L626" s="962"/>
      <c r="M626" s="962"/>
      <c r="N626" s="962"/>
      <c r="O626" s="962"/>
      <c r="P626" s="962"/>
      <c r="Q626" s="962"/>
      <c r="R626" s="962"/>
      <c r="S626" s="962"/>
      <c r="T626" s="962"/>
      <c r="V626" s="463"/>
    </row>
    <row r="627" spans="8:22" ht="12.75">
      <c r="H627" s="962"/>
      <c r="I627" s="962"/>
      <c r="J627" s="962"/>
      <c r="K627" s="962"/>
      <c r="L627" s="962"/>
      <c r="M627" s="962"/>
      <c r="N627" s="962"/>
      <c r="O627" s="962"/>
      <c r="P627" s="962"/>
      <c r="Q627" s="962"/>
      <c r="R627" s="962"/>
      <c r="S627" s="962"/>
      <c r="T627" s="962"/>
      <c r="V627" s="463"/>
    </row>
    <row r="628" spans="8:22" ht="12.75">
      <c r="H628" s="962"/>
      <c r="I628" s="962"/>
      <c r="J628" s="962"/>
      <c r="K628" s="962"/>
      <c r="L628" s="962"/>
      <c r="M628" s="962"/>
      <c r="N628" s="962"/>
      <c r="O628" s="962"/>
      <c r="P628" s="962"/>
      <c r="Q628" s="962"/>
      <c r="R628" s="962"/>
      <c r="S628" s="962"/>
      <c r="T628" s="962"/>
      <c r="V628" s="463"/>
    </row>
    <row r="629" spans="8:22" ht="12.75">
      <c r="H629" s="962"/>
      <c r="I629" s="962"/>
      <c r="J629" s="962"/>
      <c r="K629" s="962"/>
      <c r="L629" s="962"/>
      <c r="M629" s="962"/>
      <c r="N629" s="962"/>
      <c r="O629" s="962"/>
      <c r="P629" s="962"/>
      <c r="Q629" s="962"/>
      <c r="R629" s="962"/>
      <c r="S629" s="962"/>
      <c r="T629" s="962"/>
      <c r="V629" s="463"/>
    </row>
    <row r="630" spans="8:22" ht="12.75">
      <c r="H630" s="962"/>
      <c r="I630" s="962"/>
      <c r="J630" s="962"/>
      <c r="K630" s="962"/>
      <c r="L630" s="962"/>
      <c r="M630" s="962"/>
      <c r="N630" s="962"/>
      <c r="O630" s="962"/>
      <c r="P630" s="962"/>
      <c r="Q630" s="962"/>
      <c r="R630" s="962"/>
      <c r="S630" s="962"/>
      <c r="T630" s="962"/>
      <c r="V630" s="463"/>
    </row>
    <row r="631" spans="8:22" ht="12.75">
      <c r="H631" s="962"/>
      <c r="I631" s="962"/>
      <c r="J631" s="962"/>
      <c r="K631" s="962"/>
      <c r="L631" s="962"/>
      <c r="M631" s="962"/>
      <c r="N631" s="962"/>
      <c r="O631" s="962"/>
      <c r="P631" s="962"/>
      <c r="Q631" s="962"/>
      <c r="R631" s="962"/>
      <c r="S631" s="962"/>
      <c r="T631" s="962"/>
      <c r="V631" s="463"/>
    </row>
    <row r="632" spans="8:22" ht="12.75">
      <c r="H632" s="962"/>
      <c r="I632" s="962"/>
      <c r="J632" s="962"/>
      <c r="K632" s="962"/>
      <c r="L632" s="962"/>
      <c r="M632" s="962"/>
      <c r="N632" s="962"/>
      <c r="O632" s="962"/>
      <c r="P632" s="962"/>
      <c r="Q632" s="962"/>
      <c r="R632" s="962"/>
      <c r="S632" s="962"/>
      <c r="T632" s="962"/>
      <c r="V632" s="463"/>
    </row>
    <row r="633" spans="8:22" ht="12.75">
      <c r="H633" s="962"/>
      <c r="I633" s="962"/>
      <c r="J633" s="962"/>
      <c r="K633" s="962"/>
      <c r="L633" s="962"/>
      <c r="M633" s="962"/>
      <c r="N633" s="962"/>
      <c r="O633" s="962"/>
      <c r="P633" s="962"/>
      <c r="Q633" s="962"/>
      <c r="R633" s="962"/>
      <c r="S633" s="962"/>
      <c r="T633" s="962"/>
      <c r="V633" s="463"/>
    </row>
    <row r="634" spans="8:22" ht="12.75">
      <c r="H634" s="962"/>
      <c r="I634" s="962"/>
      <c r="J634" s="962"/>
      <c r="K634" s="962"/>
      <c r="L634" s="962"/>
      <c r="M634" s="962"/>
      <c r="N634" s="962"/>
      <c r="O634" s="962"/>
      <c r="P634" s="962"/>
      <c r="Q634" s="962"/>
      <c r="R634" s="962"/>
      <c r="S634" s="962"/>
      <c r="T634" s="962"/>
      <c r="V634" s="463"/>
    </row>
    <row r="635" spans="8:22" ht="12.75">
      <c r="H635" s="962"/>
      <c r="I635" s="962"/>
      <c r="J635" s="962"/>
      <c r="K635" s="962"/>
      <c r="L635" s="962"/>
      <c r="M635" s="962"/>
      <c r="N635" s="962"/>
      <c r="O635" s="962"/>
      <c r="P635" s="962"/>
      <c r="Q635" s="962"/>
      <c r="R635" s="962"/>
      <c r="S635" s="962"/>
      <c r="T635" s="962"/>
      <c r="V635" s="463"/>
    </row>
    <row r="636" spans="8:22" ht="12.75">
      <c r="H636" s="962"/>
      <c r="I636" s="962"/>
      <c r="J636" s="962"/>
      <c r="K636" s="962"/>
      <c r="L636" s="962"/>
      <c r="M636" s="962"/>
      <c r="N636" s="962"/>
      <c r="O636" s="962"/>
      <c r="P636" s="962"/>
      <c r="Q636" s="962"/>
      <c r="R636" s="962"/>
      <c r="S636" s="962"/>
      <c r="T636" s="962"/>
      <c r="V636" s="463"/>
    </row>
    <row r="637" spans="8:22" ht="12.75">
      <c r="H637" s="962"/>
      <c r="I637" s="962"/>
      <c r="J637" s="962"/>
      <c r="K637" s="962"/>
      <c r="L637" s="962"/>
      <c r="M637" s="962"/>
      <c r="N637" s="962"/>
      <c r="O637" s="962"/>
      <c r="P637" s="962"/>
      <c r="Q637" s="962"/>
      <c r="R637" s="962"/>
      <c r="S637" s="962"/>
      <c r="T637" s="962"/>
      <c r="V637" s="463"/>
    </row>
    <row r="638" spans="8:22" ht="12.75">
      <c r="H638" s="962"/>
      <c r="I638" s="962"/>
      <c r="J638" s="962"/>
      <c r="K638" s="962"/>
      <c r="L638" s="962"/>
      <c r="M638" s="962"/>
      <c r="N638" s="962"/>
      <c r="O638" s="962"/>
      <c r="P638" s="962"/>
      <c r="Q638" s="962"/>
      <c r="R638" s="962"/>
      <c r="S638" s="962"/>
      <c r="T638" s="962"/>
      <c r="V638" s="463"/>
    </row>
    <row r="639" spans="8:22" ht="12.75">
      <c r="H639" s="962"/>
      <c r="I639" s="962"/>
      <c r="J639" s="962"/>
      <c r="K639" s="962"/>
      <c r="L639" s="962"/>
      <c r="M639" s="962"/>
      <c r="N639" s="962"/>
      <c r="O639" s="962"/>
      <c r="P639" s="962"/>
      <c r="Q639" s="962"/>
      <c r="R639" s="962"/>
      <c r="S639" s="962"/>
      <c r="T639" s="962"/>
      <c r="V639" s="463"/>
    </row>
    <row r="640" spans="8:22" ht="12.75">
      <c r="H640" s="962"/>
      <c r="I640" s="962"/>
      <c r="J640" s="962"/>
      <c r="K640" s="962"/>
      <c r="L640" s="962"/>
      <c r="M640" s="962"/>
      <c r="N640" s="962"/>
      <c r="O640" s="962"/>
      <c r="P640" s="962"/>
      <c r="Q640" s="962"/>
      <c r="R640" s="962"/>
      <c r="S640" s="962"/>
      <c r="T640" s="962"/>
      <c r="V640" s="463"/>
    </row>
    <row r="641" spans="8:22" ht="12.75">
      <c r="H641" s="962"/>
      <c r="I641" s="962"/>
      <c r="J641" s="962"/>
      <c r="K641" s="962"/>
      <c r="L641" s="962"/>
      <c r="M641" s="962"/>
      <c r="N641" s="962"/>
      <c r="O641" s="962"/>
      <c r="P641" s="962"/>
      <c r="Q641" s="962"/>
      <c r="R641" s="962"/>
      <c r="S641" s="962"/>
      <c r="T641" s="962"/>
      <c r="V641" s="463"/>
    </row>
    <row r="642" spans="8:22" ht="12.75">
      <c r="H642" s="962"/>
      <c r="I642" s="962"/>
      <c r="J642" s="962"/>
      <c r="K642" s="962"/>
      <c r="L642" s="962"/>
      <c r="M642" s="962"/>
      <c r="N642" s="962"/>
      <c r="O642" s="962"/>
      <c r="P642" s="962"/>
      <c r="Q642" s="962"/>
      <c r="R642" s="962"/>
      <c r="S642" s="962"/>
      <c r="T642" s="962"/>
      <c r="V642" s="463"/>
    </row>
    <row r="643" spans="8:22" ht="12.75">
      <c r="H643" s="962"/>
      <c r="I643" s="962"/>
      <c r="J643" s="962"/>
      <c r="K643" s="962"/>
      <c r="L643" s="962"/>
      <c r="M643" s="962"/>
      <c r="N643" s="962"/>
      <c r="O643" s="962"/>
      <c r="P643" s="962"/>
      <c r="Q643" s="962"/>
      <c r="R643" s="962"/>
      <c r="S643" s="962"/>
      <c r="T643" s="962"/>
      <c r="V643" s="463"/>
    </row>
    <row r="644" spans="8:22" ht="12.75">
      <c r="H644" s="962"/>
      <c r="I644" s="962"/>
      <c r="J644" s="962"/>
      <c r="K644" s="962"/>
      <c r="L644" s="962"/>
      <c r="M644" s="962"/>
      <c r="N644" s="962"/>
      <c r="O644" s="962"/>
      <c r="P644" s="962"/>
      <c r="Q644" s="962"/>
      <c r="R644" s="962"/>
      <c r="S644" s="962"/>
      <c r="T644" s="962"/>
      <c r="V644" s="463"/>
    </row>
    <row r="645" spans="8:22" ht="12.75">
      <c r="H645" s="962"/>
      <c r="I645" s="962"/>
      <c r="J645" s="962"/>
      <c r="K645" s="962"/>
      <c r="L645" s="962"/>
      <c r="M645" s="962"/>
      <c r="N645" s="962"/>
      <c r="O645" s="962"/>
      <c r="P645" s="962"/>
      <c r="Q645" s="962"/>
      <c r="R645" s="962"/>
      <c r="S645" s="962"/>
      <c r="T645" s="962"/>
      <c r="V645" s="463"/>
    </row>
    <row r="646" spans="8:22" ht="12.75">
      <c r="H646" s="962"/>
      <c r="I646" s="962"/>
      <c r="J646" s="962"/>
      <c r="K646" s="962"/>
      <c r="L646" s="962"/>
      <c r="M646" s="962"/>
      <c r="N646" s="962"/>
      <c r="O646" s="962"/>
      <c r="P646" s="962"/>
      <c r="Q646" s="962"/>
      <c r="R646" s="962"/>
      <c r="S646" s="962"/>
      <c r="T646" s="962"/>
      <c r="V646" s="463"/>
    </row>
    <row r="647" spans="8:22" ht="12.75">
      <c r="H647" s="962"/>
      <c r="I647" s="962"/>
      <c r="J647" s="962"/>
      <c r="K647" s="962"/>
      <c r="L647" s="962"/>
      <c r="M647" s="962"/>
      <c r="N647" s="962"/>
      <c r="O647" s="962"/>
      <c r="P647" s="962"/>
      <c r="Q647" s="962"/>
      <c r="R647" s="962"/>
      <c r="S647" s="962"/>
      <c r="T647" s="962"/>
      <c r="V647" s="463"/>
    </row>
    <row r="648" spans="8:22" ht="12.75">
      <c r="H648" s="962"/>
      <c r="I648" s="962"/>
      <c r="J648" s="962"/>
      <c r="K648" s="962"/>
      <c r="L648" s="962"/>
      <c r="M648" s="962"/>
      <c r="N648" s="962"/>
      <c r="O648" s="962"/>
      <c r="P648" s="962"/>
      <c r="Q648" s="962"/>
      <c r="R648" s="962"/>
      <c r="S648" s="962"/>
      <c r="T648" s="962"/>
      <c r="V648" s="463"/>
    </row>
    <row r="649" spans="8:22" ht="12.75">
      <c r="H649" s="962"/>
      <c r="I649" s="962"/>
      <c r="J649" s="962"/>
      <c r="K649" s="962"/>
      <c r="L649" s="962"/>
      <c r="M649" s="962"/>
      <c r="N649" s="962"/>
      <c r="O649" s="962"/>
      <c r="P649" s="962"/>
      <c r="Q649" s="962"/>
      <c r="R649" s="962"/>
      <c r="S649" s="962"/>
      <c r="T649" s="962"/>
      <c r="V649" s="463"/>
    </row>
    <row r="650" spans="8:22" ht="12.75">
      <c r="H650" s="962"/>
      <c r="I650" s="962"/>
      <c r="J650" s="962"/>
      <c r="K650" s="962"/>
      <c r="L650" s="962"/>
      <c r="M650" s="962"/>
      <c r="N650" s="962"/>
      <c r="O650" s="962"/>
      <c r="P650" s="962"/>
      <c r="Q650" s="962"/>
      <c r="R650" s="962"/>
      <c r="S650" s="962"/>
      <c r="T650" s="962"/>
      <c r="V650" s="463"/>
    </row>
    <row r="651" spans="8:22" ht="12.75">
      <c r="H651" s="962"/>
      <c r="I651" s="962"/>
      <c r="J651" s="962"/>
      <c r="K651" s="962"/>
      <c r="L651" s="962"/>
      <c r="M651" s="962"/>
      <c r="N651" s="962"/>
      <c r="O651" s="962"/>
      <c r="P651" s="962"/>
      <c r="Q651" s="962"/>
      <c r="R651" s="962"/>
      <c r="S651" s="962"/>
      <c r="T651" s="962"/>
      <c r="V651" s="463"/>
    </row>
    <row r="652" spans="8:22" ht="12.75">
      <c r="H652" s="962"/>
      <c r="I652" s="962"/>
      <c r="J652" s="962"/>
      <c r="K652" s="962"/>
      <c r="L652" s="962"/>
      <c r="M652" s="962"/>
      <c r="N652" s="962"/>
      <c r="O652" s="962"/>
      <c r="P652" s="962"/>
      <c r="Q652" s="962"/>
      <c r="R652" s="962"/>
      <c r="S652" s="962"/>
      <c r="T652" s="962"/>
      <c r="V652" s="463"/>
    </row>
    <row r="653" spans="8:22" ht="12.75">
      <c r="H653" s="962"/>
      <c r="I653" s="962"/>
      <c r="J653" s="962"/>
      <c r="K653" s="962"/>
      <c r="L653" s="962"/>
      <c r="M653" s="962"/>
      <c r="N653" s="962"/>
      <c r="O653" s="962"/>
      <c r="P653" s="962"/>
      <c r="Q653" s="962"/>
      <c r="R653" s="962"/>
      <c r="S653" s="962"/>
      <c r="T653" s="962"/>
      <c r="V653" s="463"/>
    </row>
    <row r="654" spans="8:22" ht="12.75">
      <c r="H654" s="962"/>
      <c r="I654" s="962"/>
      <c r="J654" s="962"/>
      <c r="K654" s="962"/>
      <c r="L654" s="962"/>
      <c r="M654" s="962"/>
      <c r="N654" s="962"/>
      <c r="O654" s="962"/>
      <c r="P654" s="962"/>
      <c r="Q654" s="962"/>
      <c r="R654" s="962"/>
      <c r="S654" s="962"/>
      <c r="T654" s="962"/>
      <c r="V654" s="463"/>
    </row>
    <row r="655" spans="8:22" ht="12.75">
      <c r="H655" s="962"/>
      <c r="I655" s="962"/>
      <c r="J655" s="962"/>
      <c r="K655" s="962"/>
      <c r="L655" s="962"/>
      <c r="M655" s="962"/>
      <c r="N655" s="962"/>
      <c r="O655" s="962"/>
      <c r="P655" s="962"/>
      <c r="Q655" s="962"/>
      <c r="R655" s="962"/>
      <c r="S655" s="962"/>
      <c r="T655" s="962"/>
      <c r="V655" s="463"/>
    </row>
    <row r="656" spans="8:22" ht="12.75">
      <c r="H656" s="962"/>
      <c r="I656" s="962"/>
      <c r="J656" s="962"/>
      <c r="K656" s="962"/>
      <c r="L656" s="962"/>
      <c r="M656" s="962"/>
      <c r="N656" s="962"/>
      <c r="O656" s="962"/>
      <c r="P656" s="962"/>
      <c r="Q656" s="962"/>
      <c r="R656" s="962"/>
      <c r="S656" s="962"/>
      <c r="T656" s="962"/>
      <c r="V656" s="463"/>
    </row>
    <row r="657" spans="8:22" ht="12.75">
      <c r="H657" s="962"/>
      <c r="I657" s="962"/>
      <c r="J657" s="962"/>
      <c r="K657" s="962"/>
      <c r="L657" s="962"/>
      <c r="M657" s="962"/>
      <c r="N657" s="962"/>
      <c r="O657" s="962"/>
      <c r="P657" s="962"/>
      <c r="Q657" s="962"/>
      <c r="R657" s="962"/>
      <c r="S657" s="962"/>
      <c r="T657" s="962"/>
      <c r="V657" s="463"/>
    </row>
    <row r="658" spans="8:22" ht="12.75">
      <c r="H658" s="962"/>
      <c r="I658" s="962"/>
      <c r="J658" s="962"/>
      <c r="K658" s="962"/>
      <c r="L658" s="962"/>
      <c r="M658" s="962"/>
      <c r="N658" s="962"/>
      <c r="O658" s="962"/>
      <c r="P658" s="962"/>
      <c r="Q658" s="962"/>
      <c r="R658" s="962"/>
      <c r="S658" s="962"/>
      <c r="T658" s="962"/>
      <c r="V658" s="463"/>
    </row>
    <row r="659" spans="8:22" ht="12.75">
      <c r="H659" s="962"/>
      <c r="I659" s="962"/>
      <c r="J659" s="962"/>
      <c r="K659" s="962"/>
      <c r="L659" s="962"/>
      <c r="M659" s="962"/>
      <c r="N659" s="962"/>
      <c r="O659" s="962"/>
      <c r="P659" s="962"/>
      <c r="Q659" s="962"/>
      <c r="R659" s="962"/>
      <c r="S659" s="962"/>
      <c r="T659" s="962"/>
      <c r="V659" s="463"/>
    </row>
    <row r="660" spans="8:22" ht="12.75">
      <c r="H660" s="962"/>
      <c r="I660" s="962"/>
      <c r="J660" s="962"/>
      <c r="K660" s="962"/>
      <c r="L660" s="962"/>
      <c r="M660" s="962"/>
      <c r="N660" s="962"/>
      <c r="O660" s="962"/>
      <c r="P660" s="962"/>
      <c r="Q660" s="962"/>
      <c r="R660" s="962"/>
      <c r="S660" s="962"/>
      <c r="T660" s="962"/>
      <c r="V660" s="463"/>
    </row>
    <row r="661" spans="8:22" ht="12.75">
      <c r="H661" s="962"/>
      <c r="I661" s="962"/>
      <c r="J661" s="962"/>
      <c r="K661" s="962"/>
      <c r="L661" s="962"/>
      <c r="M661" s="962"/>
      <c r="N661" s="962"/>
      <c r="O661" s="962"/>
      <c r="P661" s="962"/>
      <c r="Q661" s="962"/>
      <c r="R661" s="962"/>
      <c r="S661" s="962"/>
      <c r="T661" s="962"/>
      <c r="V661" s="463"/>
    </row>
    <row r="662" spans="8:22" ht="12.75">
      <c r="H662" s="962"/>
      <c r="I662" s="962"/>
      <c r="J662" s="962"/>
      <c r="K662" s="962"/>
      <c r="L662" s="962"/>
      <c r="M662" s="962"/>
      <c r="N662" s="962"/>
      <c r="O662" s="962"/>
      <c r="P662" s="962"/>
      <c r="Q662" s="962"/>
      <c r="R662" s="962"/>
      <c r="S662" s="962"/>
      <c r="T662" s="962"/>
      <c r="V662" s="463"/>
    </row>
    <row r="663" spans="8:22" ht="12.75">
      <c r="H663" s="962"/>
      <c r="I663" s="962"/>
      <c r="J663" s="962"/>
      <c r="K663" s="962"/>
      <c r="L663" s="962"/>
      <c r="M663" s="962"/>
      <c r="N663" s="962"/>
      <c r="O663" s="962"/>
      <c r="P663" s="962"/>
      <c r="Q663" s="962"/>
      <c r="R663" s="962"/>
      <c r="S663" s="962"/>
      <c r="T663" s="962"/>
      <c r="V663" s="463"/>
    </row>
    <row r="664" spans="8:22" ht="12.75">
      <c r="H664" s="962"/>
      <c r="I664" s="962"/>
      <c r="J664" s="962"/>
      <c r="K664" s="962"/>
      <c r="L664" s="962"/>
      <c r="M664" s="962"/>
      <c r="N664" s="962"/>
      <c r="O664" s="962"/>
      <c r="P664" s="962"/>
      <c r="Q664" s="962"/>
      <c r="R664" s="962"/>
      <c r="S664" s="962"/>
      <c r="T664" s="962"/>
      <c r="V664" s="463"/>
    </row>
    <row r="665" spans="8:22" ht="12.75">
      <c r="H665" s="962"/>
      <c r="I665" s="962"/>
      <c r="J665" s="962"/>
      <c r="K665" s="962"/>
      <c r="L665" s="962"/>
      <c r="M665" s="962"/>
      <c r="N665" s="962"/>
      <c r="O665" s="962"/>
      <c r="P665" s="962"/>
      <c r="Q665" s="962"/>
      <c r="R665" s="962"/>
      <c r="S665" s="962"/>
      <c r="T665" s="962"/>
      <c r="V665" s="463"/>
    </row>
    <row r="666" spans="8:22" ht="12.75">
      <c r="H666" s="962"/>
      <c r="I666" s="962"/>
      <c r="J666" s="962"/>
      <c r="K666" s="962"/>
      <c r="L666" s="962"/>
      <c r="M666" s="962"/>
      <c r="N666" s="962"/>
      <c r="O666" s="962"/>
      <c r="P666" s="962"/>
      <c r="Q666" s="962"/>
      <c r="R666" s="962"/>
      <c r="S666" s="962"/>
      <c r="T666" s="962"/>
      <c r="V666" s="463"/>
    </row>
    <row r="667" spans="8:22" ht="12.75">
      <c r="H667" s="962"/>
      <c r="I667" s="962"/>
      <c r="J667" s="962"/>
      <c r="K667" s="962"/>
      <c r="L667" s="962"/>
      <c r="M667" s="962"/>
      <c r="N667" s="962"/>
      <c r="O667" s="962"/>
      <c r="P667" s="962"/>
      <c r="Q667" s="962"/>
      <c r="R667" s="962"/>
      <c r="S667" s="962"/>
      <c r="T667" s="962"/>
      <c r="V667" s="463"/>
    </row>
    <row r="668" spans="8:22" ht="12.75">
      <c r="H668" s="962"/>
      <c r="I668" s="962"/>
      <c r="J668" s="962"/>
      <c r="K668" s="962"/>
      <c r="L668" s="962"/>
      <c r="M668" s="962"/>
      <c r="N668" s="962"/>
      <c r="O668" s="962"/>
      <c r="P668" s="962"/>
      <c r="Q668" s="962"/>
      <c r="R668" s="962"/>
      <c r="S668" s="962"/>
      <c r="T668" s="962"/>
      <c r="V668" s="463"/>
    </row>
    <row r="669" spans="8:22" ht="12.75">
      <c r="H669" s="962"/>
      <c r="I669" s="962"/>
      <c r="J669" s="962"/>
      <c r="K669" s="962"/>
      <c r="L669" s="962"/>
      <c r="M669" s="962"/>
      <c r="N669" s="962"/>
      <c r="O669" s="962"/>
      <c r="P669" s="962"/>
      <c r="Q669" s="962"/>
      <c r="R669" s="962"/>
      <c r="S669" s="962"/>
      <c r="T669" s="962"/>
      <c r="V669" s="463"/>
    </row>
    <row r="670" spans="8:22" ht="12.75">
      <c r="H670" s="962"/>
      <c r="I670" s="962"/>
      <c r="J670" s="962"/>
      <c r="K670" s="962"/>
      <c r="L670" s="962"/>
      <c r="M670" s="962"/>
      <c r="N670" s="962"/>
      <c r="O670" s="962"/>
      <c r="P670" s="962"/>
      <c r="Q670" s="962"/>
      <c r="R670" s="962"/>
      <c r="S670" s="962"/>
      <c r="T670" s="962"/>
      <c r="V670" s="463"/>
    </row>
    <row r="671" spans="8:22" ht="12.75">
      <c r="H671" s="962"/>
      <c r="I671" s="962"/>
      <c r="J671" s="962"/>
      <c r="K671" s="962"/>
      <c r="L671" s="962"/>
      <c r="M671" s="962"/>
      <c r="N671" s="962"/>
      <c r="O671" s="962"/>
      <c r="P671" s="962"/>
      <c r="Q671" s="962"/>
      <c r="R671" s="962"/>
      <c r="S671" s="962"/>
      <c r="T671" s="962"/>
      <c r="V671" s="463"/>
    </row>
    <row r="672" spans="8:22" ht="12.75">
      <c r="H672" s="962"/>
      <c r="I672" s="962"/>
      <c r="J672" s="962"/>
      <c r="K672" s="962"/>
      <c r="L672" s="962"/>
      <c r="M672" s="962"/>
      <c r="N672" s="962"/>
      <c r="O672" s="962"/>
      <c r="P672" s="962"/>
      <c r="Q672" s="962"/>
      <c r="R672" s="962"/>
      <c r="S672" s="962"/>
      <c r="T672" s="962"/>
      <c r="V672" s="463"/>
    </row>
    <row r="673" spans="8:22" ht="12.75">
      <c r="H673" s="962"/>
      <c r="I673" s="962"/>
      <c r="J673" s="962"/>
      <c r="K673" s="962"/>
      <c r="L673" s="962"/>
      <c r="M673" s="962"/>
      <c r="N673" s="962"/>
      <c r="O673" s="962"/>
      <c r="P673" s="962"/>
      <c r="Q673" s="962"/>
      <c r="R673" s="962"/>
      <c r="S673" s="962"/>
      <c r="T673" s="962"/>
      <c r="V673" s="463"/>
    </row>
    <row r="674" spans="8:22" ht="12.75">
      <c r="H674" s="962"/>
      <c r="I674" s="962"/>
      <c r="J674" s="962"/>
      <c r="K674" s="962"/>
      <c r="L674" s="962"/>
      <c r="M674" s="962"/>
      <c r="N674" s="962"/>
      <c r="O674" s="962"/>
      <c r="P674" s="962"/>
      <c r="Q674" s="962"/>
      <c r="R674" s="962"/>
      <c r="S674" s="962"/>
      <c r="T674" s="962"/>
      <c r="V674" s="463"/>
    </row>
    <row r="675" spans="8:22" ht="12.75">
      <c r="H675" s="962"/>
      <c r="I675" s="962"/>
      <c r="J675" s="962"/>
      <c r="K675" s="962"/>
      <c r="L675" s="962"/>
      <c r="M675" s="962"/>
      <c r="N675" s="962"/>
      <c r="O675" s="962"/>
      <c r="P675" s="962"/>
      <c r="Q675" s="962"/>
      <c r="R675" s="962"/>
      <c r="S675" s="962"/>
      <c r="T675" s="962"/>
      <c r="V675" s="463"/>
    </row>
    <row r="676" spans="8:22" ht="12.75">
      <c r="H676" s="962"/>
      <c r="I676" s="962"/>
      <c r="J676" s="962"/>
      <c r="K676" s="962"/>
      <c r="L676" s="962"/>
      <c r="M676" s="962"/>
      <c r="N676" s="962"/>
      <c r="O676" s="962"/>
      <c r="P676" s="962"/>
      <c r="Q676" s="962"/>
      <c r="R676" s="962"/>
      <c r="S676" s="962"/>
      <c r="T676" s="962"/>
      <c r="V676" s="463"/>
    </row>
    <row r="677" spans="8:22" ht="12.75">
      <c r="H677" s="962"/>
      <c r="I677" s="962"/>
      <c r="J677" s="962"/>
      <c r="K677" s="962"/>
      <c r="L677" s="962"/>
      <c r="M677" s="962"/>
      <c r="N677" s="962"/>
      <c r="O677" s="962"/>
      <c r="P677" s="962"/>
      <c r="Q677" s="962"/>
      <c r="R677" s="962"/>
      <c r="S677" s="962"/>
      <c r="T677" s="962"/>
      <c r="V677" s="463"/>
    </row>
    <row r="678" spans="8:22" ht="12.75">
      <c r="H678" s="962"/>
      <c r="I678" s="962"/>
      <c r="J678" s="962"/>
      <c r="K678" s="962"/>
      <c r="L678" s="962"/>
      <c r="M678" s="962"/>
      <c r="N678" s="962"/>
      <c r="O678" s="962"/>
      <c r="P678" s="962"/>
      <c r="Q678" s="962"/>
      <c r="R678" s="962"/>
      <c r="S678" s="962"/>
      <c r="T678" s="962"/>
      <c r="V678" s="463"/>
    </row>
    <row r="679" spans="8:22" ht="12.75">
      <c r="H679" s="962"/>
      <c r="I679" s="962"/>
      <c r="J679" s="962"/>
      <c r="K679" s="962"/>
      <c r="L679" s="962"/>
      <c r="M679" s="962"/>
      <c r="N679" s="962"/>
      <c r="O679" s="962"/>
      <c r="P679" s="962"/>
      <c r="Q679" s="962"/>
      <c r="R679" s="962"/>
      <c r="S679" s="962"/>
      <c r="T679" s="962"/>
      <c r="V679" s="463"/>
    </row>
    <row r="680" spans="8:22" ht="12.75">
      <c r="H680" s="962"/>
      <c r="I680" s="962"/>
      <c r="J680" s="962"/>
      <c r="K680" s="962"/>
      <c r="L680" s="962"/>
      <c r="M680" s="962"/>
      <c r="N680" s="962"/>
      <c r="O680" s="962"/>
      <c r="P680" s="962"/>
      <c r="Q680" s="962"/>
      <c r="R680" s="962"/>
      <c r="S680" s="962"/>
      <c r="T680" s="962"/>
      <c r="V680" s="463"/>
    </row>
    <row r="681" spans="8:22" ht="12.75">
      <c r="H681" s="962"/>
      <c r="I681" s="962"/>
      <c r="J681" s="962"/>
      <c r="K681" s="962"/>
      <c r="L681" s="962"/>
      <c r="M681" s="962"/>
      <c r="N681" s="962"/>
      <c r="O681" s="962"/>
      <c r="P681" s="962"/>
      <c r="Q681" s="962"/>
      <c r="R681" s="962"/>
      <c r="S681" s="962"/>
      <c r="T681" s="962"/>
      <c r="V681" s="463"/>
    </row>
    <row r="682" spans="8:22" ht="12.75">
      <c r="H682" s="962"/>
      <c r="I682" s="962"/>
      <c r="J682" s="962"/>
      <c r="K682" s="962"/>
      <c r="L682" s="962"/>
      <c r="M682" s="962"/>
      <c r="N682" s="962"/>
      <c r="O682" s="962"/>
      <c r="P682" s="962"/>
      <c r="Q682" s="962"/>
      <c r="R682" s="962"/>
      <c r="S682" s="962"/>
      <c r="T682" s="962"/>
      <c r="V682" s="463"/>
    </row>
    <row r="683" spans="8:22" ht="12.75">
      <c r="H683" s="962"/>
      <c r="I683" s="962"/>
      <c r="J683" s="962"/>
      <c r="K683" s="962"/>
      <c r="L683" s="962"/>
      <c r="M683" s="962"/>
      <c r="N683" s="962"/>
      <c r="O683" s="962"/>
      <c r="P683" s="962"/>
      <c r="Q683" s="962"/>
      <c r="R683" s="962"/>
      <c r="S683" s="962"/>
      <c r="T683" s="962"/>
      <c r="V683" s="463"/>
    </row>
    <row r="684" spans="8:22" ht="12.75">
      <c r="H684" s="962"/>
      <c r="I684" s="962"/>
      <c r="J684" s="962"/>
      <c r="K684" s="962"/>
      <c r="L684" s="962"/>
      <c r="M684" s="962"/>
      <c r="N684" s="962"/>
      <c r="O684" s="962"/>
      <c r="P684" s="962"/>
      <c r="Q684" s="962"/>
      <c r="R684" s="962"/>
      <c r="S684" s="962"/>
      <c r="T684" s="962"/>
      <c r="V684" s="463"/>
    </row>
    <row r="685" spans="8:22" ht="12.75">
      <c r="H685" s="962"/>
      <c r="I685" s="962"/>
      <c r="J685" s="962"/>
      <c r="K685" s="962"/>
      <c r="L685" s="962"/>
      <c r="M685" s="962"/>
      <c r="N685" s="962"/>
      <c r="O685" s="962"/>
      <c r="P685" s="962"/>
      <c r="Q685" s="962"/>
      <c r="R685" s="962"/>
      <c r="S685" s="962"/>
      <c r="T685" s="962"/>
      <c r="V685" s="463"/>
    </row>
    <row r="686" spans="8:22" ht="12.75">
      <c r="H686" s="962"/>
      <c r="I686" s="962"/>
      <c r="J686" s="962"/>
      <c r="K686" s="962"/>
      <c r="L686" s="962"/>
      <c r="M686" s="962"/>
      <c r="N686" s="962"/>
      <c r="O686" s="962"/>
      <c r="P686" s="962"/>
      <c r="Q686" s="962"/>
      <c r="R686" s="962"/>
      <c r="S686" s="962"/>
      <c r="T686" s="962"/>
      <c r="V686" s="463"/>
    </row>
    <row r="687" spans="8:22" ht="12.75">
      <c r="H687" s="962"/>
      <c r="I687" s="962"/>
      <c r="J687" s="962"/>
      <c r="K687" s="962"/>
      <c r="L687" s="962"/>
      <c r="M687" s="962"/>
      <c r="N687" s="962"/>
      <c r="O687" s="962"/>
      <c r="P687" s="962"/>
      <c r="Q687" s="962"/>
      <c r="R687" s="962"/>
      <c r="S687" s="962"/>
      <c r="T687" s="962"/>
      <c r="V687" s="463"/>
    </row>
    <row r="688" spans="8:22" ht="12.75">
      <c r="H688" s="962"/>
      <c r="I688" s="962"/>
      <c r="J688" s="962"/>
      <c r="K688" s="962"/>
      <c r="L688" s="962"/>
      <c r="M688" s="962"/>
      <c r="N688" s="962"/>
      <c r="O688" s="962"/>
      <c r="P688" s="962"/>
      <c r="Q688" s="962"/>
      <c r="R688" s="962"/>
      <c r="S688" s="962"/>
      <c r="T688" s="962"/>
      <c r="V688" s="463"/>
    </row>
    <row r="689" spans="8:22" ht="12.75">
      <c r="H689" s="962"/>
      <c r="I689" s="962"/>
      <c r="J689" s="962"/>
      <c r="K689" s="962"/>
      <c r="L689" s="962"/>
      <c r="M689" s="962"/>
      <c r="N689" s="962"/>
      <c r="O689" s="962"/>
      <c r="P689" s="962"/>
      <c r="Q689" s="962"/>
      <c r="R689" s="962"/>
      <c r="S689" s="962"/>
      <c r="T689" s="962"/>
      <c r="V689" s="463"/>
    </row>
    <row r="690" spans="8:22" ht="12.75">
      <c r="H690" s="962"/>
      <c r="I690" s="962"/>
      <c r="J690" s="962"/>
      <c r="K690" s="962"/>
      <c r="L690" s="962"/>
      <c r="M690" s="962"/>
      <c r="N690" s="962"/>
      <c r="O690" s="962"/>
      <c r="P690" s="962"/>
      <c r="Q690" s="962"/>
      <c r="R690" s="962"/>
      <c r="S690" s="962"/>
      <c r="T690" s="962"/>
      <c r="V690" s="463"/>
    </row>
    <row r="691" spans="8:22" ht="12.75">
      <c r="H691" s="962"/>
      <c r="I691" s="962"/>
      <c r="J691" s="962"/>
      <c r="K691" s="962"/>
      <c r="L691" s="962"/>
      <c r="M691" s="962"/>
      <c r="N691" s="962"/>
      <c r="O691" s="962"/>
      <c r="P691" s="962"/>
      <c r="Q691" s="962"/>
      <c r="R691" s="962"/>
      <c r="S691" s="962"/>
      <c r="T691" s="962"/>
      <c r="V691" s="463"/>
    </row>
    <row r="692" spans="8:22" ht="12.75">
      <c r="H692" s="962"/>
      <c r="I692" s="962"/>
      <c r="J692" s="962"/>
      <c r="K692" s="962"/>
      <c r="L692" s="962"/>
      <c r="M692" s="962"/>
      <c r="N692" s="962"/>
      <c r="O692" s="962"/>
      <c r="P692" s="962"/>
      <c r="Q692" s="962"/>
      <c r="R692" s="962"/>
      <c r="S692" s="962"/>
      <c r="T692" s="962"/>
      <c r="V692" s="463"/>
    </row>
    <row r="693" spans="8:22" ht="12.75">
      <c r="H693" s="962"/>
      <c r="I693" s="962"/>
      <c r="J693" s="962"/>
      <c r="K693" s="962"/>
      <c r="L693" s="962"/>
      <c r="M693" s="962"/>
      <c r="N693" s="962"/>
      <c r="O693" s="962"/>
      <c r="P693" s="962"/>
      <c r="Q693" s="962"/>
      <c r="R693" s="962"/>
      <c r="S693" s="962"/>
      <c r="T693" s="962"/>
      <c r="V693" s="463"/>
    </row>
    <row r="694" spans="8:22" ht="12.75">
      <c r="H694" s="962"/>
      <c r="I694" s="962"/>
      <c r="J694" s="962"/>
      <c r="K694" s="962"/>
      <c r="L694" s="962"/>
      <c r="M694" s="962"/>
      <c r="N694" s="962"/>
      <c r="O694" s="962"/>
      <c r="P694" s="962"/>
      <c r="Q694" s="962"/>
      <c r="R694" s="962"/>
      <c r="S694" s="962"/>
      <c r="T694" s="962"/>
      <c r="V694" s="463"/>
    </row>
    <row r="695" spans="8:22" ht="12.75">
      <c r="H695" s="962"/>
      <c r="I695" s="962"/>
      <c r="J695" s="962"/>
      <c r="K695" s="962"/>
      <c r="L695" s="962"/>
      <c r="M695" s="962"/>
      <c r="N695" s="962"/>
      <c r="O695" s="962"/>
      <c r="P695" s="962"/>
      <c r="Q695" s="962"/>
      <c r="R695" s="962"/>
      <c r="S695" s="962"/>
      <c r="T695" s="962"/>
      <c r="V695" s="463"/>
    </row>
    <row r="696" spans="8:22" ht="12.75">
      <c r="H696" s="962"/>
      <c r="I696" s="962"/>
      <c r="J696" s="962"/>
      <c r="K696" s="962"/>
      <c r="L696" s="962"/>
      <c r="M696" s="962"/>
      <c r="N696" s="962"/>
      <c r="O696" s="962"/>
      <c r="P696" s="962"/>
      <c r="Q696" s="962"/>
      <c r="R696" s="962"/>
      <c r="S696" s="962"/>
      <c r="T696" s="962"/>
      <c r="V696" s="463"/>
    </row>
    <row r="697" spans="8:22" ht="12.75">
      <c r="H697" s="962"/>
      <c r="I697" s="962"/>
      <c r="J697" s="962"/>
      <c r="K697" s="962"/>
      <c r="L697" s="962"/>
      <c r="M697" s="962"/>
      <c r="N697" s="962"/>
      <c r="O697" s="962"/>
      <c r="P697" s="962"/>
      <c r="Q697" s="962"/>
      <c r="R697" s="962"/>
      <c r="S697" s="962"/>
      <c r="T697" s="962"/>
      <c r="V697" s="463"/>
    </row>
    <row r="698" spans="8:22" ht="12.75">
      <c r="H698" s="962"/>
      <c r="I698" s="962"/>
      <c r="J698" s="962"/>
      <c r="K698" s="962"/>
      <c r="L698" s="962"/>
      <c r="M698" s="962"/>
      <c r="N698" s="962"/>
      <c r="O698" s="962"/>
      <c r="P698" s="962"/>
      <c r="Q698" s="962"/>
      <c r="R698" s="962"/>
      <c r="S698" s="962"/>
      <c r="T698" s="962"/>
      <c r="V698" s="463"/>
    </row>
    <row r="699" spans="8:22" ht="12.75">
      <c r="H699" s="962"/>
      <c r="I699" s="962"/>
      <c r="J699" s="962"/>
      <c r="K699" s="962"/>
      <c r="L699" s="962"/>
      <c r="M699" s="962"/>
      <c r="N699" s="962"/>
      <c r="O699" s="962"/>
      <c r="P699" s="962"/>
      <c r="Q699" s="962"/>
      <c r="R699" s="962"/>
      <c r="S699" s="962"/>
      <c r="T699" s="962"/>
      <c r="V699" s="463"/>
    </row>
    <row r="700" spans="8:22" ht="12.75">
      <c r="H700" s="962"/>
      <c r="I700" s="962"/>
      <c r="J700" s="962"/>
      <c r="K700" s="962"/>
      <c r="L700" s="962"/>
      <c r="M700" s="962"/>
      <c r="N700" s="962"/>
      <c r="O700" s="962"/>
      <c r="P700" s="962"/>
      <c r="Q700" s="962"/>
      <c r="R700" s="962"/>
      <c r="S700" s="962"/>
      <c r="T700" s="962"/>
      <c r="V700" s="463"/>
    </row>
    <row r="701" spans="8:22" ht="12.75">
      <c r="H701" s="962"/>
      <c r="I701" s="962"/>
      <c r="J701" s="962"/>
      <c r="K701" s="962"/>
      <c r="L701" s="962"/>
      <c r="M701" s="962"/>
      <c r="N701" s="962"/>
      <c r="O701" s="962"/>
      <c r="P701" s="962"/>
      <c r="Q701" s="962"/>
      <c r="R701" s="962"/>
      <c r="S701" s="962"/>
      <c r="T701" s="962"/>
      <c r="V701" s="463"/>
    </row>
    <row r="702" spans="8:22" ht="12.75">
      <c r="H702" s="962"/>
      <c r="I702" s="962"/>
      <c r="J702" s="962"/>
      <c r="K702" s="962"/>
      <c r="L702" s="962"/>
      <c r="M702" s="962"/>
      <c r="N702" s="962"/>
      <c r="O702" s="962"/>
      <c r="P702" s="962"/>
      <c r="Q702" s="962"/>
      <c r="R702" s="962"/>
      <c r="S702" s="962"/>
      <c r="T702" s="962"/>
      <c r="V702" s="463"/>
    </row>
    <row r="703" spans="8:22" ht="12.75">
      <c r="H703" s="962"/>
      <c r="I703" s="962"/>
      <c r="J703" s="962"/>
      <c r="K703" s="962"/>
      <c r="L703" s="962"/>
      <c r="M703" s="962"/>
      <c r="N703" s="962"/>
      <c r="O703" s="962"/>
      <c r="P703" s="962"/>
      <c r="Q703" s="962"/>
      <c r="R703" s="962"/>
      <c r="S703" s="962"/>
      <c r="T703" s="962"/>
      <c r="V703" s="463"/>
    </row>
    <row r="704" spans="8:22" ht="12.75">
      <c r="H704" s="962"/>
      <c r="I704" s="962"/>
      <c r="J704" s="962"/>
      <c r="K704" s="962"/>
      <c r="L704" s="962"/>
      <c r="M704" s="962"/>
      <c r="N704" s="962"/>
      <c r="O704" s="962"/>
      <c r="P704" s="962"/>
      <c r="Q704" s="962"/>
      <c r="R704" s="962"/>
      <c r="S704" s="962"/>
      <c r="T704" s="962"/>
      <c r="V704" s="463"/>
    </row>
    <row r="705" spans="8:22" ht="12.75">
      <c r="H705" s="962"/>
      <c r="I705" s="962"/>
      <c r="J705" s="962"/>
      <c r="K705" s="962"/>
      <c r="L705" s="962"/>
      <c r="M705" s="962"/>
      <c r="N705" s="962"/>
      <c r="O705" s="962"/>
      <c r="P705" s="962"/>
      <c r="Q705" s="962"/>
      <c r="R705" s="962"/>
      <c r="S705" s="962"/>
      <c r="T705" s="962"/>
      <c r="V705" s="463"/>
    </row>
    <row r="706" spans="8:22" ht="12.75">
      <c r="H706" s="962"/>
      <c r="I706" s="962"/>
      <c r="J706" s="962"/>
      <c r="K706" s="962"/>
      <c r="L706" s="962"/>
      <c r="M706" s="962"/>
      <c r="N706" s="962"/>
      <c r="O706" s="962"/>
      <c r="P706" s="962"/>
      <c r="Q706" s="962"/>
      <c r="R706" s="962"/>
      <c r="S706" s="962"/>
      <c r="T706" s="962"/>
      <c r="V706" s="463"/>
    </row>
    <row r="707" spans="8:22" ht="12.75">
      <c r="H707" s="962"/>
      <c r="I707" s="962"/>
      <c r="J707" s="962"/>
      <c r="K707" s="962"/>
      <c r="L707" s="962"/>
      <c r="M707" s="962"/>
      <c r="N707" s="962"/>
      <c r="O707" s="962"/>
      <c r="P707" s="962"/>
      <c r="Q707" s="962"/>
      <c r="R707" s="962"/>
      <c r="S707" s="962"/>
      <c r="T707" s="962"/>
      <c r="V707" s="463"/>
    </row>
    <row r="708" spans="8:22" ht="12.75">
      <c r="H708" s="962"/>
      <c r="I708" s="962"/>
      <c r="J708" s="962"/>
      <c r="K708" s="962"/>
      <c r="L708" s="962"/>
      <c r="M708" s="962"/>
      <c r="N708" s="962"/>
      <c r="O708" s="962"/>
      <c r="P708" s="962"/>
      <c r="Q708" s="962"/>
      <c r="R708" s="962"/>
      <c r="S708" s="962"/>
      <c r="T708" s="962"/>
      <c r="V708" s="463"/>
    </row>
    <row r="709" spans="8:22" ht="12.75">
      <c r="H709" s="962"/>
      <c r="I709" s="962"/>
      <c r="J709" s="962"/>
      <c r="K709" s="962"/>
      <c r="L709" s="962"/>
      <c r="M709" s="962"/>
      <c r="N709" s="962"/>
      <c r="O709" s="962"/>
      <c r="P709" s="962"/>
      <c r="Q709" s="962"/>
      <c r="R709" s="962"/>
      <c r="S709" s="962"/>
      <c r="T709" s="962"/>
      <c r="V709" s="463"/>
    </row>
    <row r="710" spans="8:22" ht="12.75">
      <c r="H710" s="962"/>
      <c r="I710" s="962"/>
      <c r="J710" s="962"/>
      <c r="K710" s="962"/>
      <c r="L710" s="962"/>
      <c r="M710" s="962"/>
      <c r="N710" s="962"/>
      <c r="O710" s="962"/>
      <c r="P710" s="962"/>
      <c r="Q710" s="962"/>
      <c r="R710" s="962"/>
      <c r="S710" s="962"/>
      <c r="T710" s="962"/>
      <c r="V710" s="463"/>
    </row>
    <row r="711" spans="8:22" ht="12.75">
      <c r="H711" s="962"/>
      <c r="I711" s="962"/>
      <c r="J711" s="962"/>
      <c r="K711" s="962"/>
      <c r="L711" s="962"/>
      <c r="M711" s="962"/>
      <c r="N711" s="962"/>
      <c r="O711" s="962"/>
      <c r="P711" s="962"/>
      <c r="Q711" s="962"/>
      <c r="R711" s="962"/>
      <c r="S711" s="962"/>
      <c r="T711" s="962"/>
      <c r="V711" s="463"/>
    </row>
    <row r="712" spans="8:22" ht="12.75">
      <c r="H712" s="962"/>
      <c r="I712" s="962"/>
      <c r="J712" s="962"/>
      <c r="K712" s="962"/>
      <c r="L712" s="962"/>
      <c r="M712" s="962"/>
      <c r="N712" s="962"/>
      <c r="O712" s="962"/>
      <c r="P712" s="962"/>
      <c r="Q712" s="962"/>
      <c r="R712" s="962"/>
      <c r="S712" s="962"/>
      <c r="T712" s="962"/>
      <c r="V712" s="463"/>
    </row>
    <row r="713" spans="8:22" ht="12.75">
      <c r="H713" s="962"/>
      <c r="I713" s="962"/>
      <c r="J713" s="962"/>
      <c r="K713" s="962"/>
      <c r="L713" s="962"/>
      <c r="M713" s="962"/>
      <c r="N713" s="962"/>
      <c r="O713" s="962"/>
      <c r="P713" s="962"/>
      <c r="Q713" s="962"/>
      <c r="R713" s="962"/>
      <c r="S713" s="962"/>
      <c r="T713" s="962"/>
      <c r="V713" s="463"/>
    </row>
    <row r="714" spans="8:22" ht="12.75">
      <c r="H714" s="962"/>
      <c r="I714" s="962"/>
      <c r="J714" s="962"/>
      <c r="K714" s="962"/>
      <c r="L714" s="962"/>
      <c r="M714" s="962"/>
      <c r="N714" s="962"/>
      <c r="O714" s="962"/>
      <c r="P714" s="962"/>
      <c r="Q714" s="962"/>
      <c r="R714" s="962"/>
      <c r="S714" s="962"/>
      <c r="T714" s="962"/>
      <c r="V714" s="463"/>
    </row>
    <row r="715" spans="8:22" ht="12.75">
      <c r="H715" s="962"/>
      <c r="I715" s="962"/>
      <c r="J715" s="962"/>
      <c r="K715" s="962"/>
      <c r="L715" s="962"/>
      <c r="M715" s="962"/>
      <c r="N715" s="962"/>
      <c r="O715" s="962"/>
      <c r="P715" s="962"/>
      <c r="Q715" s="962"/>
      <c r="R715" s="962"/>
      <c r="S715" s="962"/>
      <c r="T715" s="962"/>
      <c r="V715" s="463"/>
    </row>
    <row r="716" spans="8:22" ht="12.75">
      <c r="H716" s="962"/>
      <c r="I716" s="962"/>
      <c r="J716" s="962"/>
      <c r="K716" s="962"/>
      <c r="L716" s="962"/>
      <c r="M716" s="962"/>
      <c r="N716" s="962"/>
      <c r="O716" s="962"/>
      <c r="P716" s="962"/>
      <c r="Q716" s="962"/>
      <c r="R716" s="962"/>
      <c r="S716" s="962"/>
      <c r="T716" s="962"/>
      <c r="V716" s="463"/>
    </row>
    <row r="717" spans="8:22" ht="12.75">
      <c r="H717" s="962"/>
      <c r="I717" s="962"/>
      <c r="J717" s="962"/>
      <c r="K717" s="962"/>
      <c r="L717" s="962"/>
      <c r="M717" s="962"/>
      <c r="N717" s="962"/>
      <c r="O717" s="962"/>
      <c r="P717" s="962"/>
      <c r="Q717" s="962"/>
      <c r="R717" s="962"/>
      <c r="S717" s="962"/>
      <c r="T717" s="962"/>
      <c r="V717" s="463"/>
    </row>
    <row r="718" spans="8:22" ht="12.75">
      <c r="H718" s="962"/>
      <c r="I718" s="962"/>
      <c r="J718" s="962"/>
      <c r="K718" s="962"/>
      <c r="L718" s="962"/>
      <c r="M718" s="962"/>
      <c r="N718" s="962"/>
      <c r="O718" s="962"/>
      <c r="P718" s="962"/>
      <c r="Q718" s="962"/>
      <c r="R718" s="962"/>
      <c r="S718" s="962"/>
      <c r="T718" s="962"/>
      <c r="V718" s="463"/>
    </row>
    <row r="719" spans="8:22" ht="12.75">
      <c r="H719" s="962"/>
      <c r="I719" s="962"/>
      <c r="J719" s="962"/>
      <c r="K719" s="962"/>
      <c r="L719" s="962"/>
      <c r="M719" s="962"/>
      <c r="N719" s="962"/>
      <c r="O719" s="962"/>
      <c r="P719" s="962"/>
      <c r="Q719" s="962"/>
      <c r="R719" s="962"/>
      <c r="S719" s="962"/>
      <c r="T719" s="962"/>
      <c r="V719" s="463"/>
    </row>
    <row r="720" spans="8:22" ht="12.75">
      <c r="H720" s="962"/>
      <c r="I720" s="962"/>
      <c r="J720" s="962"/>
      <c r="K720" s="962"/>
      <c r="L720" s="962"/>
      <c r="M720" s="962"/>
      <c r="N720" s="962"/>
      <c r="O720" s="962"/>
      <c r="P720" s="962"/>
      <c r="Q720" s="962"/>
      <c r="R720" s="962"/>
      <c r="S720" s="962"/>
      <c r="T720" s="962"/>
      <c r="V720" s="463"/>
    </row>
    <row r="721" spans="8:22" ht="12.75">
      <c r="H721" s="962"/>
      <c r="I721" s="962"/>
      <c r="J721" s="962"/>
      <c r="K721" s="962"/>
      <c r="L721" s="962"/>
      <c r="M721" s="962"/>
      <c r="N721" s="962"/>
      <c r="O721" s="962"/>
      <c r="P721" s="962"/>
      <c r="Q721" s="962"/>
      <c r="R721" s="962"/>
      <c r="S721" s="962"/>
      <c r="T721" s="962"/>
      <c r="V721" s="463"/>
    </row>
    <row r="722" spans="8:22" ht="12.75">
      <c r="H722" s="962"/>
      <c r="I722" s="962"/>
      <c r="J722" s="962"/>
      <c r="K722" s="962"/>
      <c r="L722" s="962"/>
      <c r="M722" s="962"/>
      <c r="N722" s="962"/>
      <c r="O722" s="962"/>
      <c r="P722" s="962"/>
      <c r="Q722" s="962"/>
      <c r="R722" s="962"/>
      <c r="S722" s="962"/>
      <c r="T722" s="962"/>
      <c r="V722" s="463"/>
    </row>
    <row r="723" spans="8:22" ht="12.75">
      <c r="H723" s="962"/>
      <c r="I723" s="962"/>
      <c r="J723" s="962"/>
      <c r="K723" s="962"/>
      <c r="L723" s="962"/>
      <c r="M723" s="962"/>
      <c r="N723" s="962"/>
      <c r="O723" s="962"/>
      <c r="P723" s="962"/>
      <c r="Q723" s="962"/>
      <c r="R723" s="962"/>
      <c r="S723" s="962"/>
      <c r="T723" s="962"/>
      <c r="V723" s="463"/>
    </row>
    <row r="724" spans="8:22" ht="12.75">
      <c r="H724" s="962"/>
      <c r="I724" s="962"/>
      <c r="J724" s="962"/>
      <c r="K724" s="962"/>
      <c r="L724" s="962"/>
      <c r="M724" s="962"/>
      <c r="N724" s="962"/>
      <c r="O724" s="962"/>
      <c r="P724" s="962"/>
      <c r="Q724" s="962"/>
      <c r="R724" s="962"/>
      <c r="S724" s="962"/>
      <c r="T724" s="962"/>
      <c r="V724" s="463"/>
    </row>
    <row r="725" spans="8:22" ht="12.75">
      <c r="H725" s="962"/>
      <c r="I725" s="962"/>
      <c r="J725" s="962"/>
      <c r="K725" s="962"/>
      <c r="L725" s="962"/>
      <c r="M725" s="962"/>
      <c r="N725" s="962"/>
      <c r="O725" s="962"/>
      <c r="P725" s="962"/>
      <c r="Q725" s="962"/>
      <c r="R725" s="962"/>
      <c r="S725" s="962"/>
      <c r="T725" s="962"/>
      <c r="V725" s="463"/>
    </row>
    <row r="726" spans="8:22" ht="12.75">
      <c r="H726" s="962"/>
      <c r="I726" s="962"/>
      <c r="J726" s="962"/>
      <c r="K726" s="962"/>
      <c r="L726" s="962"/>
      <c r="M726" s="962"/>
      <c r="N726" s="962"/>
      <c r="O726" s="962"/>
      <c r="P726" s="962"/>
      <c r="Q726" s="962"/>
      <c r="R726" s="962"/>
      <c r="S726" s="962"/>
      <c r="T726" s="962"/>
      <c r="V726" s="463"/>
    </row>
    <row r="727" spans="8:22" ht="12.75">
      <c r="H727" s="962"/>
      <c r="I727" s="962"/>
      <c r="J727" s="962"/>
      <c r="K727" s="962"/>
      <c r="L727" s="962"/>
      <c r="M727" s="962"/>
      <c r="N727" s="962"/>
      <c r="O727" s="962"/>
      <c r="P727" s="962"/>
      <c r="Q727" s="962"/>
      <c r="R727" s="962"/>
      <c r="S727" s="962"/>
      <c r="T727" s="962"/>
      <c r="V727" s="463"/>
    </row>
    <row r="728" spans="8:22" ht="12.75">
      <c r="H728" s="962"/>
      <c r="I728" s="962"/>
      <c r="J728" s="962"/>
      <c r="K728" s="962"/>
      <c r="L728" s="962"/>
      <c r="M728" s="962"/>
      <c r="N728" s="962"/>
      <c r="O728" s="962"/>
      <c r="P728" s="962"/>
      <c r="Q728" s="962"/>
      <c r="R728" s="962"/>
      <c r="S728" s="962"/>
      <c r="T728" s="962"/>
      <c r="V728" s="463"/>
    </row>
    <row r="729" spans="8:22" ht="12.75">
      <c r="H729" s="962"/>
      <c r="I729" s="962"/>
      <c r="J729" s="962"/>
      <c r="K729" s="962"/>
      <c r="L729" s="962"/>
      <c r="M729" s="962"/>
      <c r="N729" s="962"/>
      <c r="O729" s="962"/>
      <c r="P729" s="962"/>
      <c r="Q729" s="962"/>
      <c r="R729" s="962"/>
      <c r="S729" s="962"/>
      <c r="T729" s="962"/>
      <c r="V729" s="463"/>
    </row>
    <row r="730" spans="8:22" ht="12.75">
      <c r="H730" s="962"/>
      <c r="I730" s="962"/>
      <c r="J730" s="962"/>
      <c r="K730" s="962"/>
      <c r="L730" s="962"/>
      <c r="M730" s="962"/>
      <c r="N730" s="962"/>
      <c r="O730" s="962"/>
      <c r="P730" s="962"/>
      <c r="Q730" s="962"/>
      <c r="R730" s="962"/>
      <c r="S730" s="962"/>
      <c r="T730" s="962"/>
      <c r="V730" s="463"/>
    </row>
    <row r="731" spans="8:22" ht="12.75">
      <c r="H731" s="962"/>
      <c r="I731" s="962"/>
      <c r="J731" s="962"/>
      <c r="K731" s="962"/>
      <c r="L731" s="962"/>
      <c r="M731" s="962"/>
      <c r="N731" s="962"/>
      <c r="O731" s="962"/>
      <c r="P731" s="962"/>
      <c r="Q731" s="962"/>
      <c r="R731" s="962"/>
      <c r="S731" s="962"/>
      <c r="T731" s="962"/>
      <c r="V731" s="463"/>
    </row>
    <row r="732" spans="8:22" ht="12.75">
      <c r="H732" s="962"/>
      <c r="I732" s="962"/>
      <c r="J732" s="962"/>
      <c r="K732" s="962"/>
      <c r="L732" s="962"/>
      <c r="M732" s="962"/>
      <c r="N732" s="962"/>
      <c r="O732" s="962"/>
      <c r="P732" s="962"/>
      <c r="Q732" s="962"/>
      <c r="R732" s="962"/>
      <c r="S732" s="962"/>
      <c r="T732" s="962"/>
      <c r="V732" s="463"/>
    </row>
    <row r="733" spans="8:22" ht="12.75">
      <c r="H733" s="962"/>
      <c r="I733" s="962"/>
      <c r="J733" s="962"/>
      <c r="K733" s="962"/>
      <c r="L733" s="962"/>
      <c r="M733" s="962"/>
      <c r="N733" s="962"/>
      <c r="O733" s="962"/>
      <c r="P733" s="962"/>
      <c r="Q733" s="962"/>
      <c r="R733" s="962"/>
      <c r="S733" s="962"/>
      <c r="T733" s="962"/>
      <c r="V733" s="463"/>
    </row>
    <row r="734" spans="8:22" ht="12.75">
      <c r="H734" s="962"/>
      <c r="I734" s="962"/>
      <c r="J734" s="962"/>
      <c r="K734" s="962"/>
      <c r="L734" s="962"/>
      <c r="M734" s="962"/>
      <c r="N734" s="962"/>
      <c r="O734" s="962"/>
      <c r="P734" s="962"/>
      <c r="Q734" s="962"/>
      <c r="R734" s="962"/>
      <c r="S734" s="962"/>
      <c r="T734" s="962"/>
      <c r="V734" s="463"/>
    </row>
    <row r="735" spans="8:22" ht="12.75">
      <c r="H735" s="962"/>
      <c r="I735" s="962"/>
      <c r="J735" s="962"/>
      <c r="K735" s="962"/>
      <c r="L735" s="962"/>
      <c r="M735" s="962"/>
      <c r="N735" s="962"/>
      <c r="O735" s="962"/>
      <c r="P735" s="962"/>
      <c r="Q735" s="962"/>
      <c r="R735" s="962"/>
      <c r="S735" s="962"/>
      <c r="T735" s="962"/>
      <c r="V735" s="463"/>
    </row>
    <row r="736" spans="8:22" ht="12.75">
      <c r="H736" s="962"/>
      <c r="I736" s="962"/>
      <c r="J736" s="962"/>
      <c r="K736" s="962"/>
      <c r="L736" s="962"/>
      <c r="M736" s="962"/>
      <c r="N736" s="962"/>
      <c r="O736" s="962"/>
      <c r="P736" s="962"/>
      <c r="Q736" s="962"/>
      <c r="R736" s="962"/>
      <c r="S736" s="962"/>
      <c r="T736" s="962"/>
      <c r="V736" s="463"/>
    </row>
    <row r="737" spans="8:22" ht="12.75">
      <c r="H737" s="962"/>
      <c r="I737" s="962"/>
      <c r="J737" s="962"/>
      <c r="K737" s="962"/>
      <c r="L737" s="962"/>
      <c r="M737" s="962"/>
      <c r="N737" s="962"/>
      <c r="O737" s="962"/>
      <c r="P737" s="962"/>
      <c r="Q737" s="962"/>
      <c r="R737" s="962"/>
      <c r="S737" s="962"/>
      <c r="T737" s="962"/>
      <c r="V737" s="463"/>
    </row>
    <row r="738" spans="8:22" ht="12.75">
      <c r="H738" s="962"/>
      <c r="I738" s="962"/>
      <c r="J738" s="962"/>
      <c r="K738" s="962"/>
      <c r="L738" s="962"/>
      <c r="M738" s="962"/>
      <c r="N738" s="962"/>
      <c r="O738" s="962"/>
      <c r="P738" s="962"/>
      <c r="Q738" s="962"/>
      <c r="R738" s="962"/>
      <c r="S738" s="962"/>
      <c r="T738" s="962"/>
      <c r="V738" s="463"/>
    </row>
    <row r="739" spans="8:22" ht="12.75">
      <c r="H739" s="962"/>
      <c r="I739" s="962"/>
      <c r="J739" s="962"/>
      <c r="K739" s="962"/>
      <c r="L739" s="962"/>
      <c r="M739" s="962"/>
      <c r="N739" s="962"/>
      <c r="O739" s="962"/>
      <c r="P739" s="962"/>
      <c r="Q739" s="962"/>
      <c r="R739" s="962"/>
      <c r="S739" s="962"/>
      <c r="T739" s="962"/>
      <c r="V739" s="463"/>
    </row>
    <row r="740" spans="8:22" ht="12.75">
      <c r="H740" s="962"/>
      <c r="I740" s="962"/>
      <c r="J740" s="962"/>
      <c r="K740" s="962"/>
      <c r="L740" s="962"/>
      <c r="M740" s="962"/>
      <c r="N740" s="962"/>
      <c r="O740" s="962"/>
      <c r="P740" s="962"/>
      <c r="Q740" s="962"/>
      <c r="R740" s="962"/>
      <c r="S740" s="962"/>
      <c r="T740" s="962"/>
      <c r="V740" s="463"/>
    </row>
    <row r="741" spans="8:22" ht="12.75">
      <c r="H741" s="962"/>
      <c r="I741" s="962"/>
      <c r="J741" s="962"/>
      <c r="K741" s="962"/>
      <c r="L741" s="962"/>
      <c r="M741" s="962"/>
      <c r="N741" s="962"/>
      <c r="O741" s="962"/>
      <c r="P741" s="962"/>
      <c r="Q741" s="962"/>
      <c r="R741" s="962"/>
      <c r="S741" s="962"/>
      <c r="T741" s="962"/>
      <c r="V741" s="463"/>
    </row>
    <row r="742" spans="8:22" ht="12.75">
      <c r="H742" s="962"/>
      <c r="I742" s="962"/>
      <c r="J742" s="962"/>
      <c r="K742" s="962"/>
      <c r="L742" s="962"/>
      <c r="M742" s="962"/>
      <c r="N742" s="962"/>
      <c r="O742" s="962"/>
      <c r="P742" s="962"/>
      <c r="Q742" s="962"/>
      <c r="R742" s="962"/>
      <c r="S742" s="962"/>
      <c r="T742" s="962"/>
      <c r="V742" s="463"/>
    </row>
    <row r="743" spans="8:22" ht="12.75">
      <c r="H743" s="962"/>
      <c r="I743" s="962"/>
      <c r="J743" s="962"/>
      <c r="K743" s="962"/>
      <c r="L743" s="962"/>
      <c r="M743" s="962"/>
      <c r="N743" s="962"/>
      <c r="O743" s="962"/>
      <c r="P743" s="962"/>
      <c r="Q743" s="962"/>
      <c r="R743" s="962"/>
      <c r="S743" s="962"/>
      <c r="T743" s="962"/>
      <c r="V743" s="463"/>
    </row>
    <row r="744" spans="8:22" ht="12.75">
      <c r="H744" s="962"/>
      <c r="I744" s="962"/>
      <c r="J744" s="962"/>
      <c r="K744" s="962"/>
      <c r="L744" s="962"/>
      <c r="M744" s="962"/>
      <c r="N744" s="962"/>
      <c r="O744" s="962"/>
      <c r="P744" s="962"/>
      <c r="Q744" s="962"/>
      <c r="R744" s="962"/>
      <c r="S744" s="962"/>
      <c r="T744" s="962"/>
      <c r="V744" s="463"/>
    </row>
    <row r="745" spans="8:22" ht="12.75">
      <c r="H745" s="962"/>
      <c r="I745" s="962"/>
      <c r="J745" s="962"/>
      <c r="K745" s="962"/>
      <c r="L745" s="962"/>
      <c r="M745" s="962"/>
      <c r="N745" s="962"/>
      <c r="O745" s="962"/>
      <c r="P745" s="962"/>
      <c r="Q745" s="962"/>
      <c r="R745" s="962"/>
      <c r="S745" s="962"/>
      <c r="T745" s="962"/>
      <c r="V745" s="463"/>
    </row>
    <row r="746" spans="8:22" ht="12.75">
      <c r="H746" s="962"/>
      <c r="I746" s="962"/>
      <c r="J746" s="962"/>
      <c r="K746" s="962"/>
      <c r="L746" s="962"/>
      <c r="M746" s="962"/>
      <c r="N746" s="962"/>
      <c r="O746" s="962"/>
      <c r="P746" s="962"/>
      <c r="Q746" s="962"/>
      <c r="R746" s="962"/>
      <c r="S746" s="962"/>
      <c r="T746" s="962"/>
      <c r="V746" s="463"/>
    </row>
    <row r="747" spans="8:22" ht="12.75">
      <c r="H747" s="962"/>
      <c r="I747" s="962"/>
      <c r="J747" s="962"/>
      <c r="K747" s="962"/>
      <c r="L747" s="962"/>
      <c r="M747" s="962"/>
      <c r="N747" s="962"/>
      <c r="O747" s="962"/>
      <c r="P747" s="962"/>
      <c r="Q747" s="962"/>
      <c r="R747" s="962"/>
      <c r="S747" s="962"/>
      <c r="T747" s="962"/>
      <c r="V747" s="463"/>
    </row>
    <row r="748" spans="8:22" ht="12.75">
      <c r="H748" s="962"/>
      <c r="I748" s="962"/>
      <c r="J748" s="962"/>
      <c r="K748" s="962"/>
      <c r="L748" s="962"/>
      <c r="M748" s="962"/>
      <c r="N748" s="962"/>
      <c r="O748" s="962"/>
      <c r="P748" s="962"/>
      <c r="Q748" s="962"/>
      <c r="R748" s="962"/>
      <c r="S748" s="962"/>
      <c r="T748" s="962"/>
      <c r="V748" s="463"/>
    </row>
    <row r="749" spans="8:22" ht="12.75">
      <c r="H749" s="962"/>
      <c r="I749" s="962"/>
      <c r="J749" s="962"/>
      <c r="K749" s="962"/>
      <c r="L749" s="962"/>
      <c r="M749" s="962"/>
      <c r="N749" s="962"/>
      <c r="O749" s="962"/>
      <c r="P749" s="962"/>
      <c r="Q749" s="962"/>
      <c r="R749" s="962"/>
      <c r="S749" s="962"/>
      <c r="T749" s="962"/>
      <c r="V749" s="463"/>
    </row>
    <row r="750" spans="8:22" ht="12.75">
      <c r="H750" s="962"/>
      <c r="I750" s="962"/>
      <c r="J750" s="962"/>
      <c r="K750" s="962"/>
      <c r="L750" s="962"/>
      <c r="M750" s="962"/>
      <c r="N750" s="962"/>
      <c r="O750" s="962"/>
      <c r="P750" s="962"/>
      <c r="Q750" s="962"/>
      <c r="R750" s="962"/>
      <c r="S750" s="962"/>
      <c r="T750" s="962"/>
      <c r="V750" s="463"/>
    </row>
    <row r="751" spans="8:22" ht="12.75">
      <c r="H751" s="962"/>
      <c r="I751" s="962"/>
      <c r="J751" s="962"/>
      <c r="K751" s="962"/>
      <c r="L751" s="962"/>
      <c r="M751" s="962"/>
      <c r="N751" s="962"/>
      <c r="O751" s="962"/>
      <c r="P751" s="962"/>
      <c r="Q751" s="962"/>
      <c r="R751" s="962"/>
      <c r="S751" s="962"/>
      <c r="T751" s="962"/>
      <c r="V751" s="463"/>
    </row>
    <row r="752" spans="8:22" ht="12.75">
      <c r="H752" s="962"/>
      <c r="I752" s="962"/>
      <c r="J752" s="962"/>
      <c r="K752" s="962"/>
      <c r="L752" s="962"/>
      <c r="M752" s="962"/>
      <c r="N752" s="962"/>
      <c r="O752" s="962"/>
      <c r="P752" s="962"/>
      <c r="Q752" s="962"/>
      <c r="R752" s="962"/>
      <c r="S752" s="962"/>
      <c r="T752" s="962"/>
      <c r="V752" s="463"/>
    </row>
    <row r="753" spans="8:22" ht="12.75">
      <c r="H753" s="962"/>
      <c r="I753" s="962"/>
      <c r="J753" s="962"/>
      <c r="K753" s="962"/>
      <c r="L753" s="962"/>
      <c r="M753" s="962"/>
      <c r="N753" s="962"/>
      <c r="O753" s="962"/>
      <c r="P753" s="962"/>
      <c r="Q753" s="962"/>
      <c r="R753" s="962"/>
      <c r="S753" s="962"/>
      <c r="T753" s="962"/>
      <c r="V753" s="463"/>
    </row>
    <row r="754" spans="8:22" ht="12.75">
      <c r="H754" s="962"/>
      <c r="I754" s="962"/>
      <c r="J754" s="962"/>
      <c r="K754" s="962"/>
      <c r="L754" s="962"/>
      <c r="M754" s="962"/>
      <c r="N754" s="962"/>
      <c r="O754" s="962"/>
      <c r="P754" s="962"/>
      <c r="Q754" s="962"/>
      <c r="R754" s="962"/>
      <c r="S754" s="962"/>
      <c r="T754" s="962"/>
      <c r="V754" s="463"/>
    </row>
    <row r="755" spans="8:22" ht="12.75">
      <c r="H755" s="962"/>
      <c r="I755" s="962"/>
      <c r="J755" s="962"/>
      <c r="K755" s="962"/>
      <c r="L755" s="962"/>
      <c r="M755" s="962"/>
      <c r="N755" s="962"/>
      <c r="O755" s="962"/>
      <c r="P755" s="962"/>
      <c r="Q755" s="962"/>
      <c r="R755" s="962"/>
      <c r="S755" s="962"/>
      <c r="T755" s="962"/>
      <c r="V755" s="463"/>
    </row>
    <row r="756" spans="8:22" ht="12.75">
      <c r="H756" s="962"/>
      <c r="I756" s="962"/>
      <c r="J756" s="962"/>
      <c r="K756" s="962"/>
      <c r="L756" s="962"/>
      <c r="M756" s="962"/>
      <c r="N756" s="962"/>
      <c r="O756" s="962"/>
      <c r="P756" s="962"/>
      <c r="Q756" s="962"/>
      <c r="R756" s="962"/>
      <c r="S756" s="962"/>
      <c r="T756" s="962"/>
      <c r="V756" s="463"/>
    </row>
    <row r="757" spans="8:22" ht="12.75">
      <c r="H757" s="962"/>
      <c r="I757" s="962"/>
      <c r="J757" s="962"/>
      <c r="K757" s="962"/>
      <c r="L757" s="962"/>
      <c r="M757" s="962"/>
      <c r="N757" s="962"/>
      <c r="O757" s="962"/>
      <c r="P757" s="962"/>
      <c r="Q757" s="962"/>
      <c r="R757" s="962"/>
      <c r="S757" s="962"/>
      <c r="T757" s="962"/>
      <c r="V757" s="463"/>
    </row>
    <row r="758" spans="8:22" ht="12.75">
      <c r="H758" s="962"/>
      <c r="I758" s="962"/>
      <c r="J758" s="962"/>
      <c r="K758" s="962"/>
      <c r="L758" s="962"/>
      <c r="M758" s="962"/>
      <c r="N758" s="962"/>
      <c r="O758" s="962"/>
      <c r="P758" s="962"/>
      <c r="Q758" s="962"/>
      <c r="R758" s="962"/>
      <c r="S758" s="962"/>
      <c r="T758" s="962"/>
      <c r="V758" s="463"/>
    </row>
    <row r="759" spans="8:22" ht="12.75">
      <c r="H759" s="962"/>
      <c r="I759" s="962"/>
      <c r="J759" s="962"/>
      <c r="K759" s="962"/>
      <c r="L759" s="962"/>
      <c r="M759" s="962"/>
      <c r="N759" s="962"/>
      <c r="O759" s="962"/>
      <c r="P759" s="962"/>
      <c r="Q759" s="962"/>
      <c r="R759" s="962"/>
      <c r="S759" s="962"/>
      <c r="T759" s="962"/>
      <c r="V759" s="463"/>
    </row>
    <row r="760" spans="8:22" ht="12.75">
      <c r="H760" s="962"/>
      <c r="I760" s="962"/>
      <c r="J760" s="962"/>
      <c r="K760" s="962"/>
      <c r="L760" s="962"/>
      <c r="M760" s="962"/>
      <c r="N760" s="962"/>
      <c r="O760" s="962"/>
      <c r="P760" s="962"/>
      <c r="Q760" s="962"/>
      <c r="R760" s="962"/>
      <c r="S760" s="962"/>
      <c r="T760" s="962"/>
      <c r="V760" s="463"/>
    </row>
    <row r="761" spans="8:22" ht="12.75">
      <c r="H761" s="962"/>
      <c r="I761" s="962"/>
      <c r="J761" s="962"/>
      <c r="K761" s="962"/>
      <c r="L761" s="962"/>
      <c r="M761" s="962"/>
      <c r="N761" s="962"/>
      <c r="O761" s="962"/>
      <c r="P761" s="962"/>
      <c r="Q761" s="962"/>
      <c r="R761" s="962"/>
      <c r="S761" s="962"/>
      <c r="T761" s="962"/>
      <c r="V761" s="463"/>
    </row>
    <row r="762" spans="8:22" ht="12.75">
      <c r="H762" s="962"/>
      <c r="I762" s="962"/>
      <c r="J762" s="962"/>
      <c r="K762" s="962"/>
      <c r="L762" s="962"/>
      <c r="M762" s="962"/>
      <c r="N762" s="962"/>
      <c r="O762" s="962"/>
      <c r="P762" s="962"/>
      <c r="Q762" s="962"/>
      <c r="R762" s="962"/>
      <c r="S762" s="962"/>
      <c r="T762" s="962"/>
      <c r="V762" s="463"/>
    </row>
    <row r="763" spans="8:22" ht="12.75">
      <c r="H763" s="962"/>
      <c r="I763" s="962"/>
      <c r="J763" s="962"/>
      <c r="K763" s="962"/>
      <c r="L763" s="962"/>
      <c r="M763" s="962"/>
      <c r="N763" s="962"/>
      <c r="O763" s="962"/>
      <c r="P763" s="962"/>
      <c r="Q763" s="962"/>
      <c r="R763" s="962"/>
      <c r="S763" s="962"/>
      <c r="T763" s="962"/>
      <c r="V763" s="463"/>
    </row>
    <row r="764" spans="8:22" ht="12.75">
      <c r="H764" s="962"/>
      <c r="I764" s="962"/>
      <c r="J764" s="962"/>
      <c r="K764" s="962"/>
      <c r="L764" s="962"/>
      <c r="M764" s="962"/>
      <c r="N764" s="962"/>
      <c r="O764" s="962"/>
      <c r="P764" s="962"/>
      <c r="Q764" s="962"/>
      <c r="R764" s="962"/>
      <c r="S764" s="962"/>
      <c r="T764" s="962"/>
      <c r="V764" s="463"/>
    </row>
    <row r="765" spans="8:22" ht="12.75">
      <c r="H765" s="962"/>
      <c r="I765" s="962"/>
      <c r="J765" s="962"/>
      <c r="K765" s="962"/>
      <c r="L765" s="962"/>
      <c r="M765" s="962"/>
      <c r="N765" s="962"/>
      <c r="O765" s="962"/>
      <c r="P765" s="962"/>
      <c r="Q765" s="962"/>
      <c r="R765" s="962"/>
      <c r="S765" s="962"/>
      <c r="T765" s="962"/>
      <c r="V765" s="463"/>
    </row>
    <row r="766" spans="8:22" ht="12.75">
      <c r="H766" s="962"/>
      <c r="I766" s="962"/>
      <c r="J766" s="962"/>
      <c r="K766" s="962"/>
      <c r="L766" s="962"/>
      <c r="M766" s="962"/>
      <c r="N766" s="962"/>
      <c r="O766" s="962"/>
      <c r="P766" s="962"/>
      <c r="Q766" s="962"/>
      <c r="R766" s="962"/>
      <c r="S766" s="962"/>
      <c r="T766" s="962"/>
      <c r="V766" s="463"/>
    </row>
    <row r="767" spans="8:22" ht="12.75">
      <c r="H767" s="962"/>
      <c r="I767" s="962"/>
      <c r="J767" s="962"/>
      <c r="K767" s="962"/>
      <c r="L767" s="962"/>
      <c r="M767" s="962"/>
      <c r="N767" s="962"/>
      <c r="O767" s="962"/>
      <c r="P767" s="962"/>
      <c r="Q767" s="962"/>
      <c r="R767" s="962"/>
      <c r="S767" s="962"/>
      <c r="T767" s="962"/>
      <c r="V767" s="463"/>
    </row>
    <row r="768" spans="8:22" ht="12.75">
      <c r="H768" s="962"/>
      <c r="I768" s="962"/>
      <c r="J768" s="962"/>
      <c r="K768" s="962"/>
      <c r="L768" s="962"/>
      <c r="M768" s="962"/>
      <c r="N768" s="962"/>
      <c r="O768" s="962"/>
      <c r="P768" s="962"/>
      <c r="Q768" s="962"/>
      <c r="R768" s="962"/>
      <c r="S768" s="962"/>
      <c r="T768" s="962"/>
      <c r="V768" s="463"/>
    </row>
    <row r="769" spans="8:22" ht="12.75">
      <c r="H769" s="962"/>
      <c r="I769" s="962"/>
      <c r="J769" s="962"/>
      <c r="K769" s="962"/>
      <c r="L769" s="962"/>
      <c r="M769" s="962"/>
      <c r="N769" s="962"/>
      <c r="O769" s="962"/>
      <c r="P769" s="962"/>
      <c r="Q769" s="962"/>
      <c r="R769" s="962"/>
      <c r="S769" s="962"/>
      <c r="T769" s="962"/>
      <c r="V769" s="463"/>
    </row>
    <row r="770" spans="8:22" ht="12.75">
      <c r="H770" s="962"/>
      <c r="I770" s="962"/>
      <c r="J770" s="962"/>
      <c r="K770" s="962"/>
      <c r="L770" s="962"/>
      <c r="M770" s="962"/>
      <c r="N770" s="962"/>
      <c r="O770" s="962"/>
      <c r="P770" s="962"/>
      <c r="Q770" s="962"/>
      <c r="R770" s="962"/>
      <c r="S770" s="962"/>
      <c r="T770" s="962"/>
      <c r="V770" s="463"/>
    </row>
    <row r="771" spans="8:22" ht="12.75">
      <c r="H771" s="962"/>
      <c r="I771" s="962"/>
      <c r="J771" s="962"/>
      <c r="K771" s="962"/>
      <c r="L771" s="962"/>
      <c r="M771" s="962"/>
      <c r="N771" s="962"/>
      <c r="O771" s="962"/>
      <c r="P771" s="962"/>
      <c r="Q771" s="962"/>
      <c r="R771" s="962"/>
      <c r="S771" s="962"/>
      <c r="T771" s="962"/>
      <c r="V771" s="463"/>
    </row>
    <row r="772" spans="8:22" ht="12.75">
      <c r="H772" s="962"/>
      <c r="I772" s="962"/>
      <c r="J772" s="962"/>
      <c r="K772" s="962"/>
      <c r="L772" s="962"/>
      <c r="M772" s="962"/>
      <c r="N772" s="962"/>
      <c r="O772" s="962"/>
      <c r="P772" s="962"/>
      <c r="Q772" s="962"/>
      <c r="R772" s="962"/>
      <c r="S772" s="962"/>
      <c r="T772" s="962"/>
      <c r="V772" s="463"/>
    </row>
    <row r="773" spans="8:22" ht="12.75">
      <c r="H773" s="962"/>
      <c r="I773" s="962"/>
      <c r="J773" s="962"/>
      <c r="K773" s="962"/>
      <c r="L773" s="962"/>
      <c r="M773" s="962"/>
      <c r="N773" s="962"/>
      <c r="O773" s="962"/>
      <c r="P773" s="962"/>
      <c r="Q773" s="962"/>
      <c r="R773" s="962"/>
      <c r="S773" s="962"/>
      <c r="T773" s="962"/>
      <c r="V773" s="463"/>
    </row>
    <row r="774" spans="8:22" ht="12.75">
      <c r="H774" s="962"/>
      <c r="I774" s="962"/>
      <c r="J774" s="962"/>
      <c r="K774" s="962"/>
      <c r="L774" s="962"/>
      <c r="M774" s="962"/>
      <c r="N774" s="962"/>
      <c r="O774" s="962"/>
      <c r="P774" s="962"/>
      <c r="Q774" s="962"/>
      <c r="R774" s="962"/>
      <c r="S774" s="962"/>
      <c r="T774" s="962"/>
      <c r="V774" s="463"/>
    </row>
    <row r="775" spans="8:22" ht="12.75">
      <c r="H775" s="962"/>
      <c r="I775" s="962"/>
      <c r="J775" s="962"/>
      <c r="K775" s="962"/>
      <c r="L775" s="962"/>
      <c r="M775" s="962"/>
      <c r="N775" s="962"/>
      <c r="O775" s="962"/>
      <c r="P775" s="962"/>
      <c r="Q775" s="962"/>
      <c r="R775" s="962"/>
      <c r="S775" s="962"/>
      <c r="T775" s="962"/>
      <c r="V775" s="463"/>
    </row>
    <row r="776" spans="8:22" ht="12.75">
      <c r="H776" s="962"/>
      <c r="I776" s="962"/>
      <c r="J776" s="962"/>
      <c r="K776" s="962"/>
      <c r="L776" s="962"/>
      <c r="M776" s="962"/>
      <c r="N776" s="962"/>
      <c r="O776" s="962"/>
      <c r="P776" s="962"/>
      <c r="Q776" s="962"/>
      <c r="R776" s="962"/>
      <c r="S776" s="962"/>
      <c r="T776" s="962"/>
      <c r="V776" s="463"/>
    </row>
    <row r="777" spans="8:22" ht="12.75">
      <c r="H777" s="962"/>
      <c r="I777" s="962"/>
      <c r="J777" s="962"/>
      <c r="K777" s="962"/>
      <c r="L777" s="962"/>
      <c r="M777" s="962"/>
      <c r="N777" s="962"/>
      <c r="O777" s="962"/>
      <c r="P777" s="962"/>
      <c r="Q777" s="962"/>
      <c r="R777" s="962"/>
      <c r="S777" s="962"/>
      <c r="T777" s="962"/>
      <c r="V777" s="463"/>
    </row>
    <row r="778" spans="8:22" ht="12.75">
      <c r="H778" s="962"/>
      <c r="I778" s="962"/>
      <c r="J778" s="962"/>
      <c r="K778" s="962"/>
      <c r="L778" s="962"/>
      <c r="M778" s="962"/>
      <c r="N778" s="962"/>
      <c r="O778" s="962"/>
      <c r="P778" s="962"/>
      <c r="Q778" s="962"/>
      <c r="R778" s="962"/>
      <c r="S778" s="962"/>
      <c r="T778" s="962"/>
      <c r="V778" s="463"/>
    </row>
    <row r="779" spans="8:22" ht="12.75">
      <c r="H779" s="962"/>
      <c r="I779" s="962"/>
      <c r="J779" s="962"/>
      <c r="K779" s="962"/>
      <c r="L779" s="962"/>
      <c r="M779" s="962"/>
      <c r="N779" s="962"/>
      <c r="O779" s="962"/>
      <c r="P779" s="962"/>
      <c r="Q779" s="962"/>
      <c r="R779" s="962"/>
      <c r="S779" s="962"/>
      <c r="T779" s="962"/>
      <c r="V779" s="463"/>
    </row>
    <row r="780" spans="8:22" ht="12.75">
      <c r="H780" s="962"/>
      <c r="I780" s="962"/>
      <c r="J780" s="962"/>
      <c r="K780" s="962"/>
      <c r="L780" s="962"/>
      <c r="M780" s="962"/>
      <c r="N780" s="962"/>
      <c r="O780" s="962"/>
      <c r="P780" s="962"/>
      <c r="Q780" s="962"/>
      <c r="R780" s="962"/>
      <c r="S780" s="962"/>
      <c r="T780" s="962"/>
      <c r="V780" s="463"/>
    </row>
    <row r="781" spans="8:22" ht="12.75">
      <c r="H781" s="962"/>
      <c r="I781" s="962"/>
      <c r="J781" s="962"/>
      <c r="K781" s="962"/>
      <c r="L781" s="962"/>
      <c r="M781" s="962"/>
      <c r="N781" s="962"/>
      <c r="O781" s="962"/>
      <c r="P781" s="962"/>
      <c r="Q781" s="962"/>
      <c r="R781" s="962"/>
      <c r="S781" s="962"/>
      <c r="T781" s="962"/>
      <c r="V781" s="463"/>
    </row>
    <row r="782" spans="8:22" ht="12.75">
      <c r="H782" s="962"/>
      <c r="I782" s="962"/>
      <c r="J782" s="962"/>
      <c r="K782" s="962"/>
      <c r="L782" s="962"/>
      <c r="M782" s="962"/>
      <c r="N782" s="962"/>
      <c r="O782" s="962"/>
      <c r="P782" s="962"/>
      <c r="Q782" s="962"/>
      <c r="R782" s="962"/>
      <c r="S782" s="962"/>
      <c r="T782" s="962"/>
      <c r="V782" s="463"/>
    </row>
    <row r="783" spans="8:22" ht="12.75">
      <c r="H783" s="962"/>
      <c r="I783" s="962"/>
      <c r="J783" s="962"/>
      <c r="K783" s="962"/>
      <c r="L783" s="962"/>
      <c r="M783" s="962"/>
      <c r="N783" s="962"/>
      <c r="O783" s="962"/>
      <c r="P783" s="962"/>
      <c r="Q783" s="962"/>
      <c r="R783" s="962"/>
      <c r="S783" s="962"/>
      <c r="T783" s="962"/>
      <c r="V783" s="463"/>
    </row>
    <row r="784" spans="8:22" ht="12.75">
      <c r="H784" s="962"/>
      <c r="I784" s="962"/>
      <c r="J784" s="962"/>
      <c r="K784" s="962"/>
      <c r="L784" s="962"/>
      <c r="M784" s="962"/>
      <c r="N784" s="962"/>
      <c r="O784" s="962"/>
      <c r="P784" s="962"/>
      <c r="Q784" s="962"/>
      <c r="R784" s="962"/>
      <c r="S784" s="962"/>
      <c r="T784" s="962"/>
      <c r="V784" s="463"/>
    </row>
    <row r="785" spans="8:22" ht="12.75">
      <c r="H785" s="962"/>
      <c r="I785" s="962"/>
      <c r="J785" s="962"/>
      <c r="K785" s="962"/>
      <c r="L785" s="962"/>
      <c r="M785" s="962"/>
      <c r="N785" s="962"/>
      <c r="O785" s="962"/>
      <c r="P785" s="962"/>
      <c r="Q785" s="962"/>
      <c r="R785" s="962"/>
      <c r="S785" s="962"/>
      <c r="T785" s="962"/>
      <c r="V785" s="463"/>
    </row>
    <row r="786" spans="8:22" ht="12.75">
      <c r="H786" s="962"/>
      <c r="I786" s="962"/>
      <c r="J786" s="962"/>
      <c r="K786" s="962"/>
      <c r="L786" s="962"/>
      <c r="M786" s="962"/>
      <c r="N786" s="962"/>
      <c r="O786" s="962"/>
      <c r="P786" s="962"/>
      <c r="Q786" s="962"/>
      <c r="R786" s="962"/>
      <c r="S786" s="962"/>
      <c r="T786" s="962"/>
      <c r="V786" s="463"/>
    </row>
    <row r="787" spans="8:22" ht="12.75">
      <c r="H787" s="962"/>
      <c r="I787" s="962"/>
      <c r="J787" s="962"/>
      <c r="K787" s="962"/>
      <c r="L787" s="962"/>
      <c r="M787" s="962"/>
      <c r="N787" s="962"/>
      <c r="O787" s="962"/>
      <c r="P787" s="962"/>
      <c r="Q787" s="962"/>
      <c r="R787" s="962"/>
      <c r="S787" s="962"/>
      <c r="T787" s="962"/>
      <c r="V787" s="463"/>
    </row>
    <row r="788" spans="8:22" ht="12.75">
      <c r="H788" s="962"/>
      <c r="I788" s="962"/>
      <c r="J788" s="962"/>
      <c r="K788" s="962"/>
      <c r="L788" s="962"/>
      <c r="M788" s="962"/>
      <c r="N788" s="962"/>
      <c r="O788" s="962"/>
      <c r="P788" s="962"/>
      <c r="Q788" s="962"/>
      <c r="R788" s="962"/>
      <c r="S788" s="962"/>
      <c r="T788" s="962"/>
      <c r="V788" s="463"/>
    </row>
    <row r="789" spans="8:22" ht="12.75">
      <c r="H789" s="962"/>
      <c r="I789" s="962"/>
      <c r="J789" s="962"/>
      <c r="K789" s="962"/>
      <c r="L789" s="962"/>
      <c r="M789" s="962"/>
      <c r="N789" s="962"/>
      <c r="O789" s="962"/>
      <c r="P789" s="962"/>
      <c r="Q789" s="962"/>
      <c r="R789" s="962"/>
      <c r="S789" s="962"/>
      <c r="T789" s="962"/>
      <c r="V789" s="463"/>
    </row>
    <row r="790" spans="8:22" ht="12.75">
      <c r="H790" s="962"/>
      <c r="I790" s="962"/>
      <c r="J790" s="962"/>
      <c r="K790" s="962"/>
      <c r="L790" s="962"/>
      <c r="M790" s="962"/>
      <c r="N790" s="962"/>
      <c r="O790" s="962"/>
      <c r="P790" s="962"/>
      <c r="Q790" s="962"/>
      <c r="R790" s="962"/>
      <c r="S790" s="962"/>
      <c r="T790" s="962"/>
      <c r="V790" s="463"/>
    </row>
    <row r="791" spans="8:22" ht="12.75">
      <c r="H791" s="962"/>
      <c r="I791" s="962"/>
      <c r="J791" s="962"/>
      <c r="K791" s="962"/>
      <c r="L791" s="962"/>
      <c r="M791" s="962"/>
      <c r="N791" s="962"/>
      <c r="O791" s="962"/>
      <c r="P791" s="962"/>
      <c r="Q791" s="962"/>
      <c r="R791" s="962"/>
      <c r="S791" s="962"/>
      <c r="T791" s="962"/>
      <c r="V791" s="463"/>
    </row>
    <row r="792" spans="8:22" ht="12.75">
      <c r="H792" s="962"/>
      <c r="I792" s="962"/>
      <c r="J792" s="962"/>
      <c r="K792" s="962"/>
      <c r="L792" s="962"/>
      <c r="M792" s="962"/>
      <c r="N792" s="962"/>
      <c r="O792" s="962"/>
      <c r="P792" s="962"/>
      <c r="Q792" s="962"/>
      <c r="R792" s="962"/>
      <c r="S792" s="962"/>
      <c r="T792" s="962"/>
      <c r="V792" s="463"/>
    </row>
    <row r="793" spans="8:22" ht="12.75">
      <c r="H793" s="962"/>
      <c r="I793" s="962"/>
      <c r="J793" s="962"/>
      <c r="K793" s="962"/>
      <c r="L793" s="962"/>
      <c r="M793" s="962"/>
      <c r="N793" s="962"/>
      <c r="O793" s="962"/>
      <c r="P793" s="962"/>
      <c r="Q793" s="962"/>
      <c r="R793" s="962"/>
      <c r="S793" s="962"/>
      <c r="T793" s="962"/>
      <c r="V793" s="463"/>
    </row>
    <row r="794" spans="8:22" ht="12.75">
      <c r="H794" s="962"/>
      <c r="I794" s="962"/>
      <c r="J794" s="962"/>
      <c r="K794" s="962"/>
      <c r="L794" s="962"/>
      <c r="M794" s="962"/>
      <c r="N794" s="962"/>
      <c r="O794" s="962"/>
      <c r="P794" s="962"/>
      <c r="Q794" s="962"/>
      <c r="R794" s="962"/>
      <c r="S794" s="962"/>
      <c r="T794" s="962"/>
      <c r="V794" s="463"/>
    </row>
    <row r="795" spans="8:22" ht="12.75">
      <c r="H795" s="962"/>
      <c r="I795" s="962"/>
      <c r="J795" s="962"/>
      <c r="K795" s="962"/>
      <c r="L795" s="962"/>
      <c r="M795" s="962"/>
      <c r="N795" s="962"/>
      <c r="O795" s="962"/>
      <c r="P795" s="962"/>
      <c r="Q795" s="962"/>
      <c r="R795" s="962"/>
      <c r="S795" s="962"/>
      <c r="T795" s="962"/>
      <c r="V795" s="463"/>
    </row>
    <row r="796" spans="8:22" ht="12.75">
      <c r="H796" s="962"/>
      <c r="I796" s="962"/>
      <c r="J796" s="962"/>
      <c r="K796" s="962"/>
      <c r="L796" s="962"/>
      <c r="M796" s="962"/>
      <c r="N796" s="962"/>
      <c r="O796" s="962"/>
      <c r="P796" s="962"/>
      <c r="Q796" s="962"/>
      <c r="R796" s="962"/>
      <c r="S796" s="962"/>
      <c r="T796" s="962"/>
      <c r="V796" s="463"/>
    </row>
    <row r="797" spans="8:22" ht="12.75">
      <c r="H797" s="962"/>
      <c r="I797" s="962"/>
      <c r="J797" s="962"/>
      <c r="K797" s="962"/>
      <c r="L797" s="962"/>
      <c r="M797" s="962"/>
      <c r="N797" s="962"/>
      <c r="O797" s="962"/>
      <c r="P797" s="962"/>
      <c r="Q797" s="962"/>
      <c r="R797" s="962"/>
      <c r="S797" s="962"/>
      <c r="T797" s="962"/>
      <c r="V797" s="463"/>
    </row>
    <row r="798" spans="8:22" ht="12.75">
      <c r="H798" s="962"/>
      <c r="I798" s="962"/>
      <c r="J798" s="962"/>
      <c r="K798" s="962"/>
      <c r="L798" s="962"/>
      <c r="M798" s="962"/>
      <c r="N798" s="962"/>
      <c r="O798" s="962"/>
      <c r="P798" s="962"/>
      <c r="Q798" s="962"/>
      <c r="R798" s="962"/>
      <c r="S798" s="962"/>
      <c r="T798" s="962"/>
      <c r="V798" s="463"/>
    </row>
    <row r="799" spans="8:22" ht="12.75">
      <c r="H799" s="962"/>
      <c r="I799" s="962"/>
      <c r="J799" s="962"/>
      <c r="K799" s="962"/>
      <c r="L799" s="962"/>
      <c r="M799" s="962"/>
      <c r="N799" s="962"/>
      <c r="O799" s="962"/>
      <c r="P799" s="962"/>
      <c r="Q799" s="962"/>
      <c r="R799" s="962"/>
      <c r="S799" s="962"/>
      <c r="T799" s="962"/>
      <c r="V799" s="463"/>
    </row>
    <row r="800" spans="8:22" ht="12.75">
      <c r="H800" s="962"/>
      <c r="I800" s="962"/>
      <c r="J800" s="962"/>
      <c r="K800" s="962"/>
      <c r="L800" s="962"/>
      <c r="M800" s="962"/>
      <c r="N800" s="962"/>
      <c r="O800" s="962"/>
      <c r="P800" s="962"/>
      <c r="Q800" s="962"/>
      <c r="R800" s="962"/>
      <c r="S800" s="962"/>
      <c r="T800" s="962"/>
      <c r="V800" s="463"/>
    </row>
    <row r="801" spans="8:22" ht="12.75">
      <c r="H801" s="962"/>
      <c r="I801" s="962"/>
      <c r="J801" s="962"/>
      <c r="K801" s="962"/>
      <c r="L801" s="962"/>
      <c r="M801" s="962"/>
      <c r="N801" s="962"/>
      <c r="O801" s="962"/>
      <c r="P801" s="962"/>
      <c r="Q801" s="962"/>
      <c r="R801" s="962"/>
      <c r="S801" s="962"/>
      <c r="T801" s="962"/>
      <c r="V801" s="463"/>
    </row>
    <row r="802" spans="8:22" ht="12.75">
      <c r="H802" s="962"/>
      <c r="I802" s="962"/>
      <c r="J802" s="962"/>
      <c r="K802" s="962"/>
      <c r="L802" s="962"/>
      <c r="M802" s="962"/>
      <c r="N802" s="962"/>
      <c r="O802" s="962"/>
      <c r="P802" s="962"/>
      <c r="Q802" s="962"/>
      <c r="R802" s="962"/>
      <c r="S802" s="962"/>
      <c r="T802" s="962"/>
      <c r="V802" s="463"/>
    </row>
    <row r="803" spans="8:22" ht="12.75">
      <c r="H803" s="962"/>
      <c r="I803" s="962"/>
      <c r="J803" s="962"/>
      <c r="K803" s="962"/>
      <c r="L803" s="962"/>
      <c r="M803" s="962"/>
      <c r="N803" s="962"/>
      <c r="O803" s="962"/>
      <c r="P803" s="962"/>
      <c r="Q803" s="962"/>
      <c r="R803" s="962"/>
      <c r="S803" s="962"/>
      <c r="T803" s="962"/>
      <c r="V803" s="463"/>
    </row>
    <row r="804" spans="8:22" ht="12.75">
      <c r="H804" s="962"/>
      <c r="I804" s="962"/>
      <c r="J804" s="962"/>
      <c r="K804" s="962"/>
      <c r="L804" s="962"/>
      <c r="M804" s="962"/>
      <c r="N804" s="962"/>
      <c r="O804" s="962"/>
      <c r="P804" s="962"/>
      <c r="Q804" s="962"/>
      <c r="R804" s="962"/>
      <c r="S804" s="962"/>
      <c r="T804" s="962"/>
      <c r="V804" s="463"/>
    </row>
    <row r="805" spans="8:22" ht="12.75">
      <c r="H805" s="962"/>
      <c r="I805" s="962"/>
      <c r="J805" s="962"/>
      <c r="K805" s="962"/>
      <c r="L805" s="962"/>
      <c r="M805" s="962"/>
      <c r="N805" s="962"/>
      <c r="O805" s="962"/>
      <c r="P805" s="962"/>
      <c r="Q805" s="962"/>
      <c r="R805" s="962"/>
      <c r="S805" s="962"/>
      <c r="T805" s="962"/>
      <c r="V805" s="463"/>
    </row>
    <row r="806" spans="8:22" ht="12.75">
      <c r="H806" s="962"/>
      <c r="I806" s="962"/>
      <c r="J806" s="962"/>
      <c r="K806" s="962"/>
      <c r="L806" s="962"/>
      <c r="M806" s="962"/>
      <c r="N806" s="962"/>
      <c r="O806" s="962"/>
      <c r="P806" s="962"/>
      <c r="Q806" s="962"/>
      <c r="R806" s="962"/>
      <c r="S806" s="962"/>
      <c r="T806" s="962"/>
      <c r="V806" s="463"/>
    </row>
    <row r="807" spans="8:22" ht="12.75">
      <c r="H807" s="962"/>
      <c r="I807" s="962"/>
      <c r="J807" s="962"/>
      <c r="K807" s="962"/>
      <c r="L807" s="962"/>
      <c r="M807" s="962"/>
      <c r="N807" s="962"/>
      <c r="O807" s="962"/>
      <c r="P807" s="962"/>
      <c r="Q807" s="962"/>
      <c r="R807" s="962"/>
      <c r="S807" s="962"/>
      <c r="T807" s="962"/>
      <c r="V807" s="463"/>
    </row>
    <row r="808" spans="8:22" ht="12.75">
      <c r="H808" s="962"/>
      <c r="I808" s="962"/>
      <c r="J808" s="962"/>
      <c r="K808" s="962"/>
      <c r="L808" s="962"/>
      <c r="M808" s="962"/>
      <c r="N808" s="962"/>
      <c r="O808" s="962"/>
      <c r="P808" s="962"/>
      <c r="Q808" s="962"/>
      <c r="R808" s="962"/>
      <c r="S808" s="962"/>
      <c r="T808" s="962"/>
      <c r="V808" s="463"/>
    </row>
    <row r="809" spans="8:22" ht="12.75">
      <c r="H809" s="962"/>
      <c r="I809" s="962"/>
      <c r="J809" s="962"/>
      <c r="K809" s="962"/>
      <c r="L809" s="962"/>
      <c r="M809" s="962"/>
      <c r="N809" s="962"/>
      <c r="O809" s="962"/>
      <c r="P809" s="962"/>
      <c r="Q809" s="962"/>
      <c r="R809" s="962"/>
      <c r="S809" s="962"/>
      <c r="T809" s="962"/>
      <c r="V809" s="463"/>
    </row>
    <row r="810" spans="8:22" ht="12.75">
      <c r="H810" s="962"/>
      <c r="I810" s="962"/>
      <c r="J810" s="962"/>
      <c r="K810" s="962"/>
      <c r="L810" s="962"/>
      <c r="M810" s="962"/>
      <c r="N810" s="962"/>
      <c r="O810" s="962"/>
      <c r="P810" s="962"/>
      <c r="Q810" s="962"/>
      <c r="R810" s="962"/>
      <c r="S810" s="962"/>
      <c r="T810" s="962"/>
      <c r="V810" s="463"/>
    </row>
    <row r="811" spans="8:22" ht="12.75">
      <c r="H811" s="962"/>
      <c r="I811" s="962"/>
      <c r="J811" s="962"/>
      <c r="K811" s="962"/>
      <c r="L811" s="962"/>
      <c r="M811" s="962"/>
      <c r="N811" s="962"/>
      <c r="O811" s="962"/>
      <c r="P811" s="962"/>
      <c r="Q811" s="962"/>
      <c r="R811" s="962"/>
      <c r="S811" s="962"/>
      <c r="T811" s="962"/>
      <c r="V811" s="463"/>
    </row>
    <row r="812" spans="8:22" ht="12.75">
      <c r="H812" s="962"/>
      <c r="I812" s="962"/>
      <c r="J812" s="962"/>
      <c r="K812" s="962"/>
      <c r="L812" s="962"/>
      <c r="M812" s="962"/>
      <c r="N812" s="962"/>
      <c r="O812" s="962"/>
      <c r="P812" s="962"/>
      <c r="Q812" s="962"/>
      <c r="R812" s="962"/>
      <c r="S812" s="962"/>
      <c r="T812" s="962"/>
      <c r="V812" s="463"/>
    </row>
    <row r="813" spans="8:22" ht="12.75">
      <c r="H813" s="962"/>
      <c r="I813" s="962"/>
      <c r="J813" s="962"/>
      <c r="K813" s="962"/>
      <c r="L813" s="962"/>
      <c r="M813" s="962"/>
      <c r="N813" s="962"/>
      <c r="O813" s="962"/>
      <c r="P813" s="962"/>
      <c r="Q813" s="962"/>
      <c r="R813" s="962"/>
      <c r="S813" s="962"/>
      <c r="T813" s="962"/>
      <c r="V813" s="463"/>
    </row>
    <row r="814" spans="8:22" ht="12.75">
      <c r="H814" s="962"/>
      <c r="I814" s="962"/>
      <c r="J814" s="962"/>
      <c r="K814" s="962"/>
      <c r="L814" s="962"/>
      <c r="M814" s="962"/>
      <c r="N814" s="962"/>
      <c r="O814" s="962"/>
      <c r="P814" s="962"/>
      <c r="Q814" s="962"/>
      <c r="R814" s="962"/>
      <c r="S814" s="962"/>
      <c r="T814" s="962"/>
      <c r="V814" s="463"/>
    </row>
    <row r="815" spans="8:22" ht="12.75">
      <c r="H815" s="962"/>
      <c r="I815" s="962"/>
      <c r="J815" s="962"/>
      <c r="K815" s="962"/>
      <c r="L815" s="962"/>
      <c r="M815" s="962"/>
      <c r="N815" s="962"/>
      <c r="O815" s="962"/>
      <c r="P815" s="962"/>
      <c r="Q815" s="962"/>
      <c r="R815" s="962"/>
      <c r="S815" s="962"/>
      <c r="T815" s="962"/>
      <c r="V815" s="463"/>
    </row>
    <row r="816" spans="8:22" ht="12.75">
      <c r="H816" s="962"/>
      <c r="I816" s="962"/>
      <c r="J816" s="962"/>
      <c r="K816" s="962"/>
      <c r="L816" s="962"/>
      <c r="M816" s="962"/>
      <c r="N816" s="962"/>
      <c r="O816" s="962"/>
      <c r="P816" s="962"/>
      <c r="Q816" s="962"/>
      <c r="R816" s="962"/>
      <c r="S816" s="962"/>
      <c r="T816" s="962"/>
      <c r="V816" s="463"/>
    </row>
    <row r="817" spans="8:22" ht="12.75">
      <c r="H817" s="962"/>
      <c r="I817" s="962"/>
      <c r="J817" s="962"/>
      <c r="K817" s="962"/>
      <c r="L817" s="962"/>
      <c r="M817" s="962"/>
      <c r="N817" s="962"/>
      <c r="O817" s="962"/>
      <c r="P817" s="962"/>
      <c r="Q817" s="962"/>
      <c r="R817" s="962"/>
      <c r="S817" s="962"/>
      <c r="T817" s="962"/>
      <c r="V817" s="463"/>
    </row>
    <row r="818" spans="8:22" ht="12.75">
      <c r="H818" s="962"/>
      <c r="I818" s="962"/>
      <c r="J818" s="962"/>
      <c r="K818" s="962"/>
      <c r="L818" s="962"/>
      <c r="M818" s="962"/>
      <c r="N818" s="962"/>
      <c r="O818" s="962"/>
      <c r="P818" s="962"/>
      <c r="Q818" s="962"/>
      <c r="R818" s="962"/>
      <c r="S818" s="962"/>
      <c r="T818" s="962"/>
      <c r="V818" s="463"/>
    </row>
    <row r="819" spans="8:22" ht="12.75">
      <c r="H819" s="962"/>
      <c r="I819" s="962"/>
      <c r="J819" s="962"/>
      <c r="K819" s="962"/>
      <c r="L819" s="962"/>
      <c r="M819" s="962"/>
      <c r="N819" s="962"/>
      <c r="O819" s="962"/>
      <c r="P819" s="962"/>
      <c r="Q819" s="962"/>
      <c r="R819" s="962"/>
      <c r="S819" s="962"/>
      <c r="T819" s="962"/>
      <c r="V819" s="463"/>
    </row>
    <row r="820" spans="8:22" ht="12.75">
      <c r="H820" s="962"/>
      <c r="I820" s="962"/>
      <c r="J820" s="962"/>
      <c r="K820" s="962"/>
      <c r="L820" s="962"/>
      <c r="M820" s="962"/>
      <c r="N820" s="962"/>
      <c r="O820" s="962"/>
      <c r="P820" s="962"/>
      <c r="Q820" s="962"/>
      <c r="R820" s="962"/>
      <c r="S820" s="962"/>
      <c r="T820" s="962"/>
      <c r="V820" s="463"/>
    </row>
    <row r="821" spans="8:22" ht="12.75">
      <c r="H821" s="962"/>
      <c r="I821" s="962"/>
      <c r="J821" s="962"/>
      <c r="K821" s="962"/>
      <c r="L821" s="962"/>
      <c r="M821" s="962"/>
      <c r="N821" s="962"/>
      <c r="O821" s="962"/>
      <c r="P821" s="962"/>
      <c r="Q821" s="962"/>
      <c r="R821" s="962"/>
      <c r="S821" s="962"/>
      <c r="T821" s="962"/>
      <c r="V821" s="463"/>
    </row>
    <row r="822" spans="8:22" ht="12.75">
      <c r="H822" s="962"/>
      <c r="I822" s="962"/>
      <c r="J822" s="962"/>
      <c r="K822" s="962"/>
      <c r="L822" s="962"/>
      <c r="M822" s="962"/>
      <c r="N822" s="962"/>
      <c r="O822" s="962"/>
      <c r="P822" s="962"/>
      <c r="Q822" s="962"/>
      <c r="R822" s="962"/>
      <c r="S822" s="962"/>
      <c r="T822" s="962"/>
      <c r="V822" s="463"/>
    </row>
    <row r="823" spans="8:22" ht="12.75">
      <c r="H823" s="962"/>
      <c r="I823" s="962"/>
      <c r="J823" s="962"/>
      <c r="K823" s="962"/>
      <c r="L823" s="962"/>
      <c r="M823" s="962"/>
      <c r="N823" s="962"/>
      <c r="O823" s="962"/>
      <c r="P823" s="962"/>
      <c r="Q823" s="962"/>
      <c r="R823" s="962"/>
      <c r="S823" s="962"/>
      <c r="T823" s="962"/>
      <c r="V823" s="463"/>
    </row>
    <row r="824" spans="8:22" ht="12.75">
      <c r="H824" s="962"/>
      <c r="I824" s="962"/>
      <c r="J824" s="962"/>
      <c r="K824" s="962"/>
      <c r="L824" s="962"/>
      <c r="M824" s="962"/>
      <c r="N824" s="962"/>
      <c r="O824" s="962"/>
      <c r="P824" s="962"/>
      <c r="Q824" s="962"/>
      <c r="R824" s="962"/>
      <c r="S824" s="962"/>
      <c r="T824" s="962"/>
      <c r="V824" s="463"/>
    </row>
    <row r="825" spans="8:22" ht="12.75">
      <c r="H825" s="962"/>
      <c r="I825" s="962"/>
      <c r="J825" s="962"/>
      <c r="K825" s="962"/>
      <c r="L825" s="962"/>
      <c r="M825" s="962"/>
      <c r="N825" s="962"/>
      <c r="O825" s="962"/>
      <c r="P825" s="962"/>
      <c r="Q825" s="962"/>
      <c r="R825" s="962"/>
      <c r="S825" s="962"/>
      <c r="T825" s="962"/>
      <c r="V825" s="463"/>
    </row>
    <row r="826" spans="8:22" ht="12.75">
      <c r="H826" s="962"/>
      <c r="I826" s="962"/>
      <c r="J826" s="962"/>
      <c r="K826" s="962"/>
      <c r="L826" s="962"/>
      <c r="M826" s="962"/>
      <c r="N826" s="962"/>
      <c r="O826" s="962"/>
      <c r="P826" s="962"/>
      <c r="Q826" s="962"/>
      <c r="R826" s="962"/>
      <c r="S826" s="962"/>
      <c r="T826" s="962"/>
      <c r="V826" s="463"/>
    </row>
    <row r="827" spans="8:22" ht="12.75">
      <c r="H827" s="962"/>
      <c r="I827" s="962"/>
      <c r="J827" s="962"/>
      <c r="K827" s="962"/>
      <c r="L827" s="962"/>
      <c r="M827" s="962"/>
      <c r="N827" s="962"/>
      <c r="O827" s="962"/>
      <c r="P827" s="962"/>
      <c r="Q827" s="962"/>
      <c r="R827" s="962"/>
      <c r="S827" s="962"/>
      <c r="T827" s="962"/>
      <c r="V827" s="463"/>
    </row>
    <row r="828" spans="8:22" ht="12.75">
      <c r="H828" s="962"/>
      <c r="I828" s="962"/>
      <c r="J828" s="962"/>
      <c r="K828" s="962"/>
      <c r="L828" s="962"/>
      <c r="M828" s="962"/>
      <c r="N828" s="962"/>
      <c r="O828" s="962"/>
      <c r="P828" s="962"/>
      <c r="Q828" s="962"/>
      <c r="R828" s="962"/>
      <c r="S828" s="962"/>
      <c r="T828" s="962"/>
      <c r="V828" s="463"/>
    </row>
    <row r="829" spans="8:22" ht="12.75">
      <c r="H829" s="962"/>
      <c r="I829" s="962"/>
      <c r="J829" s="962"/>
      <c r="K829" s="962"/>
      <c r="L829" s="962"/>
      <c r="M829" s="962"/>
      <c r="N829" s="962"/>
      <c r="O829" s="962"/>
      <c r="P829" s="962"/>
      <c r="Q829" s="962"/>
      <c r="R829" s="962"/>
      <c r="S829" s="962"/>
      <c r="T829" s="962"/>
      <c r="V829" s="463"/>
    </row>
    <row r="830" spans="8:22" ht="12.75">
      <c r="H830" s="962"/>
      <c r="I830" s="962"/>
      <c r="J830" s="962"/>
      <c r="K830" s="962"/>
      <c r="L830" s="962"/>
      <c r="M830" s="962"/>
      <c r="N830" s="962"/>
      <c r="O830" s="962"/>
      <c r="P830" s="962"/>
      <c r="Q830" s="962"/>
      <c r="R830" s="962"/>
      <c r="S830" s="962"/>
      <c r="T830" s="962"/>
      <c r="V830" s="463"/>
    </row>
    <row r="831" spans="8:22" ht="12.75">
      <c r="H831" s="962"/>
      <c r="I831" s="962"/>
      <c r="J831" s="962"/>
      <c r="K831" s="962"/>
      <c r="L831" s="962"/>
      <c r="M831" s="962"/>
      <c r="N831" s="962"/>
      <c r="O831" s="962"/>
      <c r="P831" s="962"/>
      <c r="Q831" s="962"/>
      <c r="R831" s="962"/>
      <c r="S831" s="962"/>
      <c r="T831" s="962"/>
      <c r="V831" s="463"/>
    </row>
    <row r="832" spans="8:22" ht="12.75">
      <c r="H832" s="962"/>
      <c r="I832" s="962"/>
      <c r="J832" s="962"/>
      <c r="K832" s="962"/>
      <c r="L832" s="962"/>
      <c r="M832" s="962"/>
      <c r="N832" s="962"/>
      <c r="O832" s="962"/>
      <c r="P832" s="962"/>
      <c r="Q832" s="962"/>
      <c r="R832" s="962"/>
      <c r="S832" s="962"/>
      <c r="T832" s="962"/>
      <c r="V832" s="463"/>
    </row>
    <row r="833" spans="8:22" ht="12.75">
      <c r="H833" s="962"/>
      <c r="I833" s="962"/>
      <c r="J833" s="962"/>
      <c r="K833" s="962"/>
      <c r="L833" s="962"/>
      <c r="M833" s="962"/>
      <c r="N833" s="962"/>
      <c r="O833" s="962"/>
      <c r="P833" s="962"/>
      <c r="Q833" s="962"/>
      <c r="R833" s="962"/>
      <c r="S833" s="962"/>
      <c r="T833" s="962"/>
      <c r="V833" s="463"/>
    </row>
    <row r="834" spans="8:22" ht="12.75">
      <c r="H834" s="962"/>
      <c r="I834" s="962"/>
      <c r="J834" s="962"/>
      <c r="K834" s="962"/>
      <c r="L834" s="962"/>
      <c r="M834" s="962"/>
      <c r="N834" s="962"/>
      <c r="O834" s="962"/>
      <c r="P834" s="962"/>
      <c r="Q834" s="962"/>
      <c r="R834" s="962"/>
      <c r="S834" s="962"/>
      <c r="T834" s="962"/>
      <c r="V834" s="463"/>
    </row>
    <row r="835" spans="8:22" ht="12.75">
      <c r="H835" s="962"/>
      <c r="I835" s="962"/>
      <c r="J835" s="962"/>
      <c r="K835" s="962"/>
      <c r="L835" s="962"/>
      <c r="M835" s="962"/>
      <c r="N835" s="962"/>
      <c r="O835" s="962"/>
      <c r="P835" s="962"/>
      <c r="Q835" s="962"/>
      <c r="R835" s="962"/>
      <c r="S835" s="962"/>
      <c r="T835" s="962"/>
      <c r="V835" s="463"/>
    </row>
    <row r="836" spans="8:22" ht="12.75">
      <c r="H836" s="962"/>
      <c r="I836" s="962"/>
      <c r="J836" s="962"/>
      <c r="K836" s="962"/>
      <c r="L836" s="962"/>
      <c r="M836" s="962"/>
      <c r="N836" s="962"/>
      <c r="O836" s="962"/>
      <c r="P836" s="962"/>
      <c r="Q836" s="962"/>
      <c r="R836" s="962"/>
      <c r="S836" s="962"/>
      <c r="T836" s="962"/>
      <c r="V836" s="463"/>
    </row>
    <row r="837" spans="8:22" ht="12.75">
      <c r="H837" s="962"/>
      <c r="I837" s="962"/>
      <c r="J837" s="962"/>
      <c r="K837" s="962"/>
      <c r="L837" s="962"/>
      <c r="M837" s="962"/>
      <c r="N837" s="962"/>
      <c r="O837" s="962"/>
      <c r="P837" s="962"/>
      <c r="Q837" s="962"/>
      <c r="R837" s="962"/>
      <c r="S837" s="962"/>
      <c r="T837" s="962"/>
      <c r="V837" s="463"/>
    </row>
    <row r="838" spans="8:22" ht="12.75">
      <c r="H838" s="962"/>
      <c r="I838" s="962"/>
      <c r="J838" s="962"/>
      <c r="K838" s="962"/>
      <c r="L838" s="962"/>
      <c r="M838" s="962"/>
      <c r="N838" s="962"/>
      <c r="O838" s="962"/>
      <c r="P838" s="962"/>
      <c r="Q838" s="962"/>
      <c r="R838" s="962"/>
      <c r="S838" s="962"/>
      <c r="T838" s="962"/>
      <c r="V838" s="463"/>
    </row>
    <row r="839" spans="8:22" ht="12.75">
      <c r="H839" s="962"/>
      <c r="I839" s="962"/>
      <c r="J839" s="962"/>
      <c r="K839" s="962"/>
      <c r="L839" s="962"/>
      <c r="M839" s="962"/>
      <c r="N839" s="962"/>
      <c r="O839" s="962"/>
      <c r="P839" s="962"/>
      <c r="Q839" s="962"/>
      <c r="R839" s="962"/>
      <c r="S839" s="962"/>
      <c r="T839" s="962"/>
      <c r="V839" s="463"/>
    </row>
    <row r="840" spans="8:22" ht="12.75">
      <c r="H840" s="962"/>
      <c r="I840" s="962"/>
      <c r="J840" s="962"/>
      <c r="K840" s="962"/>
      <c r="L840" s="962"/>
      <c r="M840" s="962"/>
      <c r="N840" s="962"/>
      <c r="O840" s="962"/>
      <c r="P840" s="962"/>
      <c r="Q840" s="962"/>
      <c r="R840" s="962"/>
      <c r="S840" s="962"/>
      <c r="T840" s="962"/>
      <c r="V840" s="463"/>
    </row>
    <row r="841" spans="8:22" ht="12.75">
      <c r="H841" s="962"/>
      <c r="I841" s="962"/>
      <c r="J841" s="962"/>
      <c r="K841" s="962"/>
      <c r="L841" s="962"/>
      <c r="M841" s="962"/>
      <c r="N841" s="962"/>
      <c r="O841" s="962"/>
      <c r="P841" s="962"/>
      <c r="Q841" s="962"/>
      <c r="R841" s="962"/>
      <c r="S841" s="962"/>
      <c r="T841" s="962"/>
      <c r="V841" s="463"/>
    </row>
    <row r="842" spans="8:22" ht="12.75">
      <c r="H842" s="962"/>
      <c r="I842" s="962"/>
      <c r="J842" s="962"/>
      <c r="K842" s="962"/>
      <c r="L842" s="962"/>
      <c r="M842" s="962"/>
      <c r="N842" s="962"/>
      <c r="O842" s="962"/>
      <c r="P842" s="962"/>
      <c r="Q842" s="962"/>
      <c r="R842" s="962"/>
      <c r="S842" s="962"/>
      <c r="T842" s="962"/>
      <c r="V842" s="463"/>
    </row>
    <row r="843" spans="8:22" ht="12.75">
      <c r="H843" s="962"/>
      <c r="I843" s="962"/>
      <c r="J843" s="962"/>
      <c r="K843" s="962"/>
      <c r="L843" s="962"/>
      <c r="M843" s="962"/>
      <c r="N843" s="962"/>
      <c r="O843" s="962"/>
      <c r="P843" s="962"/>
      <c r="Q843" s="962"/>
      <c r="R843" s="962"/>
      <c r="S843" s="962"/>
      <c r="T843" s="962"/>
      <c r="V843" s="463"/>
    </row>
    <row r="844" spans="8:22" ht="12.75">
      <c r="H844" s="962"/>
      <c r="I844" s="962"/>
      <c r="J844" s="962"/>
      <c r="K844" s="962"/>
      <c r="L844" s="962"/>
      <c r="M844" s="962"/>
      <c r="N844" s="962"/>
      <c r="O844" s="962"/>
      <c r="P844" s="962"/>
      <c r="Q844" s="962"/>
      <c r="R844" s="962"/>
      <c r="S844" s="962"/>
      <c r="T844" s="962"/>
      <c r="V844" s="463"/>
    </row>
    <row r="845" spans="8:22" ht="12.75">
      <c r="H845" s="962"/>
      <c r="I845" s="962"/>
      <c r="J845" s="962"/>
      <c r="K845" s="962"/>
      <c r="L845" s="962"/>
      <c r="M845" s="962"/>
      <c r="N845" s="962"/>
      <c r="O845" s="962"/>
      <c r="P845" s="962"/>
      <c r="Q845" s="962"/>
      <c r="R845" s="962"/>
      <c r="S845" s="962"/>
      <c r="T845" s="962"/>
      <c r="V845" s="463"/>
    </row>
    <row r="846" spans="8:22" ht="12.75">
      <c r="H846" s="962"/>
      <c r="I846" s="962"/>
      <c r="J846" s="962"/>
      <c r="K846" s="962"/>
      <c r="L846" s="962"/>
      <c r="M846" s="962"/>
      <c r="N846" s="962"/>
      <c r="O846" s="962"/>
      <c r="P846" s="962"/>
      <c r="Q846" s="962"/>
      <c r="R846" s="962"/>
      <c r="S846" s="962"/>
      <c r="T846" s="962"/>
      <c r="V846" s="463"/>
    </row>
    <row r="847" spans="8:22" ht="12.75">
      <c r="H847" s="962"/>
      <c r="I847" s="962"/>
      <c r="J847" s="962"/>
      <c r="K847" s="962"/>
      <c r="L847" s="962"/>
      <c r="M847" s="962"/>
      <c r="N847" s="962"/>
      <c r="O847" s="962"/>
      <c r="P847" s="962"/>
      <c r="Q847" s="962"/>
      <c r="R847" s="962"/>
      <c r="S847" s="962"/>
      <c r="T847" s="962"/>
      <c r="V847" s="463"/>
    </row>
    <row r="848" spans="8:22" ht="12.75">
      <c r="H848" s="962"/>
      <c r="I848" s="962"/>
      <c r="J848" s="962"/>
      <c r="K848" s="962"/>
      <c r="L848" s="962"/>
      <c r="M848" s="962"/>
      <c r="N848" s="962"/>
      <c r="O848" s="962"/>
      <c r="P848" s="962"/>
      <c r="Q848" s="962"/>
      <c r="R848" s="962"/>
      <c r="S848" s="962"/>
      <c r="T848" s="962"/>
      <c r="V848" s="463"/>
    </row>
    <row r="849" spans="8:22" ht="12.75">
      <c r="H849" s="962"/>
      <c r="I849" s="962"/>
      <c r="J849" s="962"/>
      <c r="K849" s="962"/>
      <c r="L849" s="962"/>
      <c r="M849" s="962"/>
      <c r="N849" s="962"/>
      <c r="O849" s="962"/>
      <c r="P849" s="962"/>
      <c r="Q849" s="962"/>
      <c r="R849" s="962"/>
      <c r="S849" s="962"/>
      <c r="T849" s="962"/>
      <c r="V849" s="463"/>
    </row>
    <row r="850" spans="8:22" ht="12.75">
      <c r="H850" s="962"/>
      <c r="I850" s="962"/>
      <c r="J850" s="962"/>
      <c r="K850" s="962"/>
      <c r="L850" s="962"/>
      <c r="M850" s="962"/>
      <c r="N850" s="962"/>
      <c r="O850" s="962"/>
      <c r="P850" s="962"/>
      <c r="Q850" s="962"/>
      <c r="R850" s="962"/>
      <c r="S850" s="962"/>
      <c r="T850" s="962"/>
      <c r="V850" s="463"/>
    </row>
    <row r="851" spans="8:22" ht="12.75">
      <c r="H851" s="962"/>
      <c r="I851" s="962"/>
      <c r="J851" s="962"/>
      <c r="K851" s="962"/>
      <c r="L851" s="962"/>
      <c r="M851" s="962"/>
      <c r="N851" s="962"/>
      <c r="O851" s="962"/>
      <c r="P851" s="962"/>
      <c r="Q851" s="962"/>
      <c r="R851" s="962"/>
      <c r="S851" s="962"/>
      <c r="T851" s="962"/>
      <c r="V851" s="463"/>
    </row>
    <row r="852" spans="8:22" ht="12.75">
      <c r="H852" s="962"/>
      <c r="I852" s="962"/>
      <c r="J852" s="962"/>
      <c r="K852" s="962"/>
      <c r="L852" s="962"/>
      <c r="M852" s="962"/>
      <c r="N852" s="962"/>
      <c r="O852" s="962"/>
      <c r="P852" s="962"/>
      <c r="Q852" s="962"/>
      <c r="R852" s="962"/>
      <c r="S852" s="962"/>
      <c r="T852" s="962"/>
      <c r="V852" s="463"/>
    </row>
    <row r="853" spans="8:22" ht="12.75">
      <c r="H853" s="962"/>
      <c r="I853" s="962"/>
      <c r="J853" s="962"/>
      <c r="K853" s="962"/>
      <c r="L853" s="962"/>
      <c r="M853" s="962"/>
      <c r="N853" s="962"/>
      <c r="O853" s="962"/>
      <c r="P853" s="962"/>
      <c r="Q853" s="962"/>
      <c r="R853" s="962"/>
      <c r="S853" s="962"/>
      <c r="T853" s="962"/>
      <c r="V853" s="463"/>
    </row>
    <row r="854" spans="8:22" ht="12.75">
      <c r="H854" s="962"/>
      <c r="I854" s="962"/>
      <c r="J854" s="962"/>
      <c r="K854" s="962"/>
      <c r="L854" s="962"/>
      <c r="M854" s="962"/>
      <c r="N854" s="962"/>
      <c r="O854" s="962"/>
      <c r="P854" s="962"/>
      <c r="Q854" s="962"/>
      <c r="R854" s="962"/>
      <c r="S854" s="962"/>
      <c r="T854" s="962"/>
      <c r="V854" s="463"/>
    </row>
    <row r="855" spans="8:22" ht="12.75">
      <c r="H855" s="962"/>
      <c r="I855" s="962"/>
      <c r="J855" s="962"/>
      <c r="K855" s="962"/>
      <c r="L855" s="962"/>
      <c r="M855" s="962"/>
      <c r="N855" s="962"/>
      <c r="O855" s="962"/>
      <c r="P855" s="962"/>
      <c r="Q855" s="962"/>
      <c r="R855" s="962"/>
      <c r="S855" s="962"/>
      <c r="T855" s="962"/>
      <c r="V855" s="463"/>
    </row>
    <row r="856" spans="8:22" ht="12.75">
      <c r="H856" s="962"/>
      <c r="I856" s="962"/>
      <c r="J856" s="962"/>
      <c r="K856" s="962"/>
      <c r="L856" s="962"/>
      <c r="M856" s="962"/>
      <c r="N856" s="962"/>
      <c r="O856" s="962"/>
      <c r="P856" s="962"/>
      <c r="Q856" s="962"/>
      <c r="R856" s="962"/>
      <c r="S856" s="962"/>
      <c r="T856" s="962"/>
      <c r="V856" s="463"/>
    </row>
    <row r="857" spans="8:22" ht="12.75">
      <c r="H857" s="962"/>
      <c r="I857" s="962"/>
      <c r="J857" s="962"/>
      <c r="K857" s="962"/>
      <c r="L857" s="962"/>
      <c r="M857" s="962"/>
      <c r="N857" s="962"/>
      <c r="O857" s="962"/>
      <c r="P857" s="962"/>
      <c r="Q857" s="962"/>
      <c r="R857" s="962"/>
      <c r="S857" s="962"/>
      <c r="T857" s="962"/>
      <c r="V857" s="463"/>
    </row>
    <row r="858" spans="8:22" ht="12.75">
      <c r="H858" s="962"/>
      <c r="I858" s="962"/>
      <c r="J858" s="962"/>
      <c r="K858" s="962"/>
      <c r="L858" s="962"/>
      <c r="M858" s="962"/>
      <c r="N858" s="962"/>
      <c r="O858" s="962"/>
      <c r="P858" s="962"/>
      <c r="Q858" s="962"/>
      <c r="R858" s="962"/>
      <c r="S858" s="962"/>
      <c r="T858" s="962"/>
      <c r="V858" s="463"/>
    </row>
    <row r="859" spans="8:22" ht="12.75">
      <c r="H859" s="962"/>
      <c r="I859" s="962"/>
      <c r="J859" s="962"/>
      <c r="K859" s="962"/>
      <c r="L859" s="962"/>
      <c r="M859" s="962"/>
      <c r="N859" s="962"/>
      <c r="O859" s="962"/>
      <c r="P859" s="962"/>
      <c r="Q859" s="962"/>
      <c r="R859" s="962"/>
      <c r="S859" s="962"/>
      <c r="T859" s="962"/>
      <c r="V859" s="463"/>
    </row>
    <row r="860" spans="8:22" ht="12.75">
      <c r="H860" s="962"/>
      <c r="I860" s="962"/>
      <c r="J860" s="962"/>
      <c r="K860" s="962"/>
      <c r="L860" s="962"/>
      <c r="M860" s="962"/>
      <c r="N860" s="962"/>
      <c r="O860" s="962"/>
      <c r="P860" s="962"/>
      <c r="Q860" s="962"/>
      <c r="R860" s="962"/>
      <c r="S860" s="962"/>
      <c r="T860" s="962"/>
      <c r="V860" s="463"/>
    </row>
    <row r="861" spans="8:22" ht="12.75">
      <c r="H861" s="962"/>
      <c r="I861" s="962"/>
      <c r="J861" s="962"/>
      <c r="K861" s="962"/>
      <c r="L861" s="962"/>
      <c r="M861" s="962"/>
      <c r="N861" s="962"/>
      <c r="O861" s="962"/>
      <c r="P861" s="962"/>
      <c r="Q861" s="962"/>
      <c r="R861" s="962"/>
      <c r="S861" s="962"/>
      <c r="T861" s="962"/>
      <c r="V861" s="463"/>
    </row>
    <row r="862" spans="8:22" ht="12.75">
      <c r="H862" s="962"/>
      <c r="I862" s="962"/>
      <c r="J862" s="962"/>
      <c r="K862" s="962"/>
      <c r="L862" s="962"/>
      <c r="M862" s="962"/>
      <c r="N862" s="962"/>
      <c r="O862" s="962"/>
      <c r="P862" s="962"/>
      <c r="Q862" s="962"/>
      <c r="R862" s="962"/>
      <c r="S862" s="962"/>
      <c r="T862" s="962"/>
      <c r="V862" s="463"/>
    </row>
    <row r="863" spans="8:22" ht="12.75">
      <c r="H863" s="962"/>
      <c r="I863" s="962"/>
      <c r="J863" s="962"/>
      <c r="K863" s="962"/>
      <c r="L863" s="962"/>
      <c r="M863" s="962"/>
      <c r="N863" s="962"/>
      <c r="O863" s="962"/>
      <c r="P863" s="962"/>
      <c r="Q863" s="962"/>
      <c r="R863" s="962"/>
      <c r="S863" s="962"/>
      <c r="T863" s="962"/>
      <c r="V863" s="463"/>
    </row>
    <row r="864" spans="8:22" ht="12.75">
      <c r="H864" s="962"/>
      <c r="I864" s="962"/>
      <c r="J864" s="962"/>
      <c r="K864" s="962"/>
      <c r="L864" s="962"/>
      <c r="M864" s="962"/>
      <c r="N864" s="962"/>
      <c r="O864" s="962"/>
      <c r="P864" s="962"/>
      <c r="Q864" s="962"/>
      <c r="R864" s="962"/>
      <c r="S864" s="962"/>
      <c r="T864" s="962"/>
      <c r="V864" s="463"/>
    </row>
    <row r="865" spans="8:22" ht="12.75">
      <c r="H865" s="962"/>
      <c r="I865" s="962"/>
      <c r="J865" s="962"/>
      <c r="K865" s="962"/>
      <c r="L865" s="962"/>
      <c r="M865" s="962"/>
      <c r="N865" s="962"/>
      <c r="O865" s="962"/>
      <c r="P865" s="962"/>
      <c r="Q865" s="962"/>
      <c r="R865" s="962"/>
      <c r="S865" s="962"/>
      <c r="T865" s="962"/>
      <c r="V865" s="463"/>
    </row>
    <row r="866" spans="8:22" ht="12.75">
      <c r="H866" s="962"/>
      <c r="I866" s="962"/>
      <c r="J866" s="962"/>
      <c r="K866" s="962"/>
      <c r="L866" s="962"/>
      <c r="M866" s="962"/>
      <c r="N866" s="962"/>
      <c r="O866" s="962"/>
      <c r="P866" s="962"/>
      <c r="Q866" s="962"/>
      <c r="R866" s="962"/>
      <c r="S866" s="962"/>
      <c r="T866" s="962"/>
      <c r="V866" s="463"/>
    </row>
    <row r="867" spans="8:22" ht="12.75">
      <c r="H867" s="962"/>
      <c r="I867" s="962"/>
      <c r="J867" s="962"/>
      <c r="K867" s="962"/>
      <c r="L867" s="962"/>
      <c r="M867" s="962"/>
      <c r="N867" s="962"/>
      <c r="O867" s="962"/>
      <c r="P867" s="962"/>
      <c r="Q867" s="962"/>
      <c r="R867" s="962"/>
      <c r="S867" s="962"/>
      <c r="T867" s="962"/>
      <c r="V867" s="463"/>
    </row>
    <row r="868" spans="8:22" ht="12.75">
      <c r="H868" s="962"/>
      <c r="I868" s="962"/>
      <c r="J868" s="962"/>
      <c r="K868" s="962"/>
      <c r="L868" s="962"/>
      <c r="M868" s="962"/>
      <c r="N868" s="962"/>
      <c r="O868" s="962"/>
      <c r="P868" s="962"/>
      <c r="Q868" s="962"/>
      <c r="R868" s="962"/>
      <c r="S868" s="962"/>
      <c r="T868" s="962"/>
      <c r="V868" s="463"/>
    </row>
    <row r="869" spans="8:22" ht="12.75">
      <c r="H869" s="962"/>
      <c r="I869" s="962"/>
      <c r="J869" s="962"/>
      <c r="K869" s="962"/>
      <c r="L869" s="962"/>
      <c r="M869" s="962"/>
      <c r="N869" s="962"/>
      <c r="O869" s="962"/>
      <c r="P869" s="962"/>
      <c r="Q869" s="962"/>
      <c r="R869" s="962"/>
      <c r="S869" s="962"/>
      <c r="T869" s="962"/>
      <c r="V869" s="463"/>
    </row>
    <row r="870" spans="8:22" ht="12.75">
      <c r="H870" s="962"/>
      <c r="I870" s="962"/>
      <c r="J870" s="962"/>
      <c r="K870" s="962"/>
      <c r="L870" s="962"/>
      <c r="M870" s="962"/>
      <c r="N870" s="962"/>
      <c r="O870" s="962"/>
      <c r="P870" s="962"/>
      <c r="Q870" s="962"/>
      <c r="R870" s="962"/>
      <c r="S870" s="962"/>
      <c r="T870" s="962"/>
      <c r="V870" s="463"/>
    </row>
    <row r="871" spans="8:22" ht="12.75">
      <c r="H871" s="962"/>
      <c r="I871" s="962"/>
      <c r="J871" s="962"/>
      <c r="K871" s="962"/>
      <c r="L871" s="962"/>
      <c r="M871" s="962"/>
      <c r="N871" s="962"/>
      <c r="O871" s="962"/>
      <c r="P871" s="962"/>
      <c r="Q871" s="962"/>
      <c r="R871" s="962"/>
      <c r="S871" s="962"/>
      <c r="T871" s="962"/>
      <c r="V871" s="463"/>
    </row>
    <row r="872" spans="8:22" ht="12.75">
      <c r="H872" s="962"/>
      <c r="I872" s="962"/>
      <c r="J872" s="962"/>
      <c r="K872" s="962"/>
      <c r="L872" s="962"/>
      <c r="M872" s="962"/>
      <c r="N872" s="962"/>
      <c r="O872" s="962"/>
      <c r="P872" s="962"/>
      <c r="Q872" s="962"/>
      <c r="R872" s="962"/>
      <c r="S872" s="962"/>
      <c r="T872" s="962"/>
      <c r="V872" s="463"/>
    </row>
    <row r="873" spans="8:22" ht="12.75">
      <c r="H873" s="962"/>
      <c r="I873" s="962"/>
      <c r="J873" s="962"/>
      <c r="K873" s="962"/>
      <c r="L873" s="962"/>
      <c r="M873" s="962"/>
      <c r="N873" s="962"/>
      <c r="O873" s="962"/>
      <c r="P873" s="962"/>
      <c r="Q873" s="962"/>
      <c r="R873" s="962"/>
      <c r="S873" s="962"/>
      <c r="T873" s="962"/>
      <c r="V873" s="463"/>
    </row>
    <row r="874" spans="8:22" ht="12.75">
      <c r="H874" s="962"/>
      <c r="I874" s="962"/>
      <c r="J874" s="962"/>
      <c r="K874" s="962"/>
      <c r="L874" s="962"/>
      <c r="M874" s="962"/>
      <c r="N874" s="962"/>
      <c r="O874" s="962"/>
      <c r="P874" s="962"/>
      <c r="Q874" s="962"/>
      <c r="R874" s="962"/>
      <c r="S874" s="962"/>
      <c r="T874" s="962"/>
      <c r="V874" s="463"/>
    </row>
    <row r="875" spans="8:22" ht="12.75">
      <c r="H875" s="962"/>
      <c r="I875" s="962"/>
      <c r="J875" s="962"/>
      <c r="K875" s="962"/>
      <c r="L875" s="962"/>
      <c r="M875" s="962"/>
      <c r="N875" s="962"/>
      <c r="O875" s="962"/>
      <c r="P875" s="962"/>
      <c r="Q875" s="962"/>
      <c r="R875" s="962"/>
      <c r="S875" s="962"/>
      <c r="T875" s="962"/>
      <c r="V875" s="463"/>
    </row>
    <row r="876" spans="8:22" ht="12.75">
      <c r="H876" s="962"/>
      <c r="I876" s="962"/>
      <c r="J876" s="962"/>
      <c r="K876" s="962"/>
      <c r="L876" s="962"/>
      <c r="M876" s="962"/>
      <c r="N876" s="962"/>
      <c r="O876" s="962"/>
      <c r="P876" s="962"/>
      <c r="Q876" s="962"/>
      <c r="R876" s="962"/>
      <c r="S876" s="962"/>
      <c r="T876" s="962"/>
      <c r="V876" s="463"/>
    </row>
    <row r="877" spans="8:22" ht="12.75">
      <c r="H877" s="962"/>
      <c r="I877" s="962"/>
      <c r="J877" s="962"/>
      <c r="K877" s="962"/>
      <c r="L877" s="962"/>
      <c r="M877" s="962"/>
      <c r="N877" s="962"/>
      <c r="O877" s="962"/>
      <c r="P877" s="962"/>
      <c r="Q877" s="962"/>
      <c r="R877" s="962"/>
      <c r="S877" s="962"/>
      <c r="T877" s="962"/>
      <c r="V877" s="463"/>
    </row>
    <row r="878" spans="8:22" ht="12.75">
      <c r="H878" s="962"/>
      <c r="I878" s="962"/>
      <c r="J878" s="962"/>
      <c r="K878" s="962"/>
      <c r="L878" s="962"/>
      <c r="M878" s="962"/>
      <c r="N878" s="962"/>
      <c r="O878" s="962"/>
      <c r="P878" s="962"/>
      <c r="Q878" s="962"/>
      <c r="R878" s="962"/>
      <c r="S878" s="962"/>
      <c r="T878" s="962"/>
      <c r="V878" s="463"/>
    </row>
    <row r="879" spans="8:22" ht="12.75">
      <c r="H879" s="962"/>
      <c r="I879" s="962"/>
      <c r="J879" s="962"/>
      <c r="K879" s="962"/>
      <c r="L879" s="962"/>
      <c r="M879" s="962"/>
      <c r="N879" s="962"/>
      <c r="O879" s="962"/>
      <c r="P879" s="962"/>
      <c r="Q879" s="962"/>
      <c r="R879" s="962"/>
      <c r="S879" s="962"/>
      <c r="T879" s="962"/>
      <c r="V879" s="463"/>
    </row>
    <row r="880" spans="8:22" ht="12.75">
      <c r="H880" s="962"/>
      <c r="I880" s="962"/>
      <c r="J880" s="962"/>
      <c r="K880" s="962"/>
      <c r="L880" s="962"/>
      <c r="M880" s="962"/>
      <c r="N880" s="962"/>
      <c r="O880" s="962"/>
      <c r="P880" s="962"/>
      <c r="Q880" s="962"/>
      <c r="R880" s="962"/>
      <c r="S880" s="962"/>
      <c r="T880" s="962"/>
      <c r="V880" s="463"/>
    </row>
    <row r="881" spans="8:22" ht="12.75">
      <c r="H881" s="962"/>
      <c r="I881" s="962"/>
      <c r="J881" s="962"/>
      <c r="K881" s="962"/>
      <c r="L881" s="962"/>
      <c r="M881" s="962"/>
      <c r="N881" s="962"/>
      <c r="O881" s="962"/>
      <c r="P881" s="962"/>
      <c r="Q881" s="962"/>
      <c r="R881" s="962"/>
      <c r="S881" s="962"/>
      <c r="T881" s="962"/>
      <c r="V881" s="463"/>
    </row>
    <row r="882" spans="8:22" ht="12.75">
      <c r="H882" s="962"/>
      <c r="I882" s="962"/>
      <c r="J882" s="962"/>
      <c r="K882" s="962"/>
      <c r="L882" s="962"/>
      <c r="M882" s="962"/>
      <c r="N882" s="962"/>
      <c r="O882" s="962"/>
      <c r="P882" s="962"/>
      <c r="Q882" s="962"/>
      <c r="R882" s="962"/>
      <c r="S882" s="962"/>
      <c r="T882" s="962"/>
      <c r="V882" s="463"/>
    </row>
    <row r="883" spans="8:22" ht="12.75">
      <c r="H883" s="962"/>
      <c r="I883" s="962"/>
      <c r="J883" s="962"/>
      <c r="K883" s="962"/>
      <c r="L883" s="962"/>
      <c r="M883" s="962"/>
      <c r="N883" s="962"/>
      <c r="O883" s="962"/>
      <c r="P883" s="962"/>
      <c r="Q883" s="962"/>
      <c r="R883" s="962"/>
      <c r="S883" s="962"/>
      <c r="T883" s="962"/>
      <c r="V883" s="463"/>
    </row>
    <row r="884" spans="8:22" ht="12.75">
      <c r="H884" s="962"/>
      <c r="I884" s="962"/>
      <c r="J884" s="962"/>
      <c r="K884" s="962"/>
      <c r="L884" s="962"/>
      <c r="M884" s="962"/>
      <c r="N884" s="962"/>
      <c r="O884" s="962"/>
      <c r="P884" s="962"/>
      <c r="Q884" s="962"/>
      <c r="R884" s="962"/>
      <c r="S884" s="962"/>
      <c r="T884" s="962"/>
      <c r="V884" s="463"/>
    </row>
    <row r="885" spans="8:22" ht="12.75">
      <c r="H885" s="962"/>
      <c r="I885" s="962"/>
      <c r="J885" s="962"/>
      <c r="K885" s="962"/>
      <c r="L885" s="962"/>
      <c r="M885" s="962"/>
      <c r="N885" s="962"/>
      <c r="O885" s="962"/>
      <c r="P885" s="962"/>
      <c r="Q885" s="962"/>
      <c r="R885" s="962"/>
      <c r="S885" s="962"/>
      <c r="T885" s="962"/>
      <c r="V885" s="463"/>
    </row>
    <row r="886" spans="8:22" ht="12.75">
      <c r="H886" s="962"/>
      <c r="I886" s="962"/>
      <c r="J886" s="962"/>
      <c r="K886" s="962"/>
      <c r="L886" s="962"/>
      <c r="M886" s="962"/>
      <c r="N886" s="962"/>
      <c r="O886" s="962"/>
      <c r="P886" s="962"/>
      <c r="Q886" s="962"/>
      <c r="R886" s="962"/>
      <c r="S886" s="962"/>
      <c r="T886" s="962"/>
      <c r="V886" s="463"/>
    </row>
    <row r="887" spans="8:22" ht="12.75">
      <c r="H887" s="962"/>
      <c r="I887" s="962"/>
      <c r="J887" s="962"/>
      <c r="K887" s="962"/>
      <c r="L887" s="962"/>
      <c r="M887" s="962"/>
      <c r="N887" s="962"/>
      <c r="O887" s="962"/>
      <c r="P887" s="962"/>
      <c r="Q887" s="962"/>
      <c r="R887" s="962"/>
      <c r="S887" s="962"/>
      <c r="T887" s="962"/>
      <c r="V887" s="463"/>
    </row>
    <row r="888" spans="8:22" ht="12.75">
      <c r="H888" s="962"/>
      <c r="I888" s="962"/>
      <c r="J888" s="962"/>
      <c r="K888" s="962"/>
      <c r="L888" s="962"/>
      <c r="M888" s="962"/>
      <c r="N888" s="962"/>
      <c r="O888" s="962"/>
      <c r="P888" s="962"/>
      <c r="Q888" s="962"/>
      <c r="R888" s="962"/>
      <c r="S888" s="962"/>
      <c r="T888" s="962"/>
      <c r="V888" s="463"/>
    </row>
    <row r="889" spans="8:22" ht="12.75">
      <c r="H889" s="962"/>
      <c r="I889" s="962"/>
      <c r="J889" s="962"/>
      <c r="K889" s="962"/>
      <c r="L889" s="962"/>
      <c r="M889" s="962"/>
      <c r="N889" s="962"/>
      <c r="O889" s="962"/>
      <c r="P889" s="962"/>
      <c r="Q889" s="962"/>
      <c r="R889" s="962"/>
      <c r="S889" s="962"/>
      <c r="T889" s="962"/>
      <c r="V889" s="463"/>
    </row>
    <row r="890" spans="8:22" ht="12.75">
      <c r="H890" s="962"/>
      <c r="I890" s="962"/>
      <c r="J890" s="962"/>
      <c r="K890" s="962"/>
      <c r="L890" s="962"/>
      <c r="M890" s="962"/>
      <c r="N890" s="962"/>
      <c r="O890" s="962"/>
      <c r="P890" s="962"/>
      <c r="Q890" s="962"/>
      <c r="R890" s="962"/>
      <c r="S890" s="962"/>
      <c r="T890" s="962"/>
      <c r="V890" s="463"/>
    </row>
    <row r="891" spans="8:22" ht="12.75">
      <c r="H891" s="962"/>
      <c r="I891" s="962"/>
      <c r="J891" s="962"/>
      <c r="K891" s="962"/>
      <c r="L891" s="962"/>
      <c r="M891" s="962"/>
      <c r="N891" s="962"/>
      <c r="O891" s="962"/>
      <c r="P891" s="962"/>
      <c r="Q891" s="962"/>
      <c r="R891" s="962"/>
      <c r="S891" s="962"/>
      <c r="T891" s="962"/>
      <c r="V891" s="463"/>
    </row>
    <row r="892" spans="8:22" ht="12.75">
      <c r="H892" s="962"/>
      <c r="I892" s="962"/>
      <c r="J892" s="962"/>
      <c r="K892" s="962"/>
      <c r="L892" s="962"/>
      <c r="M892" s="962"/>
      <c r="N892" s="962"/>
      <c r="O892" s="962"/>
      <c r="P892" s="962"/>
      <c r="Q892" s="962"/>
      <c r="R892" s="962"/>
      <c r="S892" s="962"/>
      <c r="T892" s="962"/>
      <c r="V892" s="463"/>
    </row>
    <row r="893" spans="8:22" ht="12.75">
      <c r="H893" s="962"/>
      <c r="I893" s="962"/>
      <c r="J893" s="962"/>
      <c r="K893" s="962"/>
      <c r="L893" s="962"/>
      <c r="M893" s="962"/>
      <c r="N893" s="962"/>
      <c r="O893" s="962"/>
      <c r="P893" s="962"/>
      <c r="Q893" s="962"/>
      <c r="R893" s="962"/>
      <c r="S893" s="962"/>
      <c r="T893" s="962"/>
      <c r="V893" s="463"/>
    </row>
    <row r="894" spans="8:22" ht="12.75">
      <c r="H894" s="962"/>
      <c r="I894" s="962"/>
      <c r="J894" s="962"/>
      <c r="K894" s="962"/>
      <c r="L894" s="962"/>
      <c r="M894" s="962"/>
      <c r="N894" s="962"/>
      <c r="O894" s="962"/>
      <c r="P894" s="962"/>
      <c r="Q894" s="962"/>
      <c r="R894" s="962"/>
      <c r="S894" s="962"/>
      <c r="T894" s="962"/>
      <c r="V894" s="463"/>
    </row>
    <row r="895" spans="8:22" ht="12.75">
      <c r="H895" s="962"/>
      <c r="I895" s="962"/>
      <c r="J895" s="962"/>
      <c r="K895" s="962"/>
      <c r="L895" s="962"/>
      <c r="M895" s="962"/>
      <c r="N895" s="962"/>
      <c r="O895" s="962"/>
      <c r="P895" s="962"/>
      <c r="Q895" s="962"/>
      <c r="R895" s="962"/>
      <c r="S895" s="962"/>
      <c r="T895" s="962"/>
      <c r="V895" s="463"/>
    </row>
    <row r="896" spans="8:22" ht="12.75">
      <c r="H896" s="962"/>
      <c r="I896" s="962"/>
      <c r="J896" s="962"/>
      <c r="K896" s="962"/>
      <c r="L896" s="962"/>
      <c r="M896" s="962"/>
      <c r="N896" s="962"/>
      <c r="O896" s="962"/>
      <c r="P896" s="962"/>
      <c r="Q896" s="962"/>
      <c r="R896" s="962"/>
      <c r="S896" s="962"/>
      <c r="T896" s="962"/>
      <c r="V896" s="463"/>
    </row>
    <row r="897" spans="8:22" ht="12.75">
      <c r="H897" s="962"/>
      <c r="I897" s="962"/>
      <c r="J897" s="962"/>
      <c r="K897" s="962"/>
      <c r="L897" s="962"/>
      <c r="M897" s="962"/>
      <c r="N897" s="962"/>
      <c r="O897" s="962"/>
      <c r="P897" s="962"/>
      <c r="Q897" s="962"/>
      <c r="R897" s="962"/>
      <c r="S897" s="962"/>
      <c r="T897" s="962"/>
      <c r="V897" s="463"/>
    </row>
    <row r="898" spans="8:22" ht="12.75">
      <c r="H898" s="962"/>
      <c r="I898" s="962"/>
      <c r="J898" s="962"/>
      <c r="K898" s="962"/>
      <c r="L898" s="962"/>
      <c r="M898" s="962"/>
      <c r="N898" s="962"/>
      <c r="O898" s="962"/>
      <c r="P898" s="962"/>
      <c r="Q898" s="962"/>
      <c r="R898" s="962"/>
      <c r="S898" s="962"/>
      <c r="T898" s="962"/>
      <c r="V898" s="463"/>
    </row>
    <row r="899" spans="8:22" ht="12.75">
      <c r="H899" s="962"/>
      <c r="I899" s="962"/>
      <c r="J899" s="962"/>
      <c r="K899" s="962"/>
      <c r="L899" s="962"/>
      <c r="M899" s="962"/>
      <c r="N899" s="962"/>
      <c r="O899" s="962"/>
      <c r="P899" s="962"/>
      <c r="Q899" s="962"/>
      <c r="R899" s="962"/>
      <c r="S899" s="962"/>
      <c r="T899" s="962"/>
      <c r="V899" s="463"/>
    </row>
    <row r="900" spans="8:22" ht="12.75">
      <c r="H900" s="962"/>
      <c r="I900" s="962"/>
      <c r="J900" s="962"/>
      <c r="K900" s="962"/>
      <c r="L900" s="962"/>
      <c r="M900" s="962"/>
      <c r="N900" s="962"/>
      <c r="O900" s="962"/>
      <c r="P900" s="962"/>
      <c r="Q900" s="962"/>
      <c r="R900" s="962"/>
      <c r="S900" s="962"/>
      <c r="T900" s="962"/>
      <c r="V900" s="463"/>
    </row>
    <row r="901" spans="8:22" ht="12.75">
      <c r="H901" s="962"/>
      <c r="I901" s="962"/>
      <c r="J901" s="962"/>
      <c r="K901" s="962"/>
      <c r="L901" s="962"/>
      <c r="M901" s="962"/>
      <c r="N901" s="962"/>
      <c r="O901" s="962"/>
      <c r="P901" s="962"/>
      <c r="Q901" s="962"/>
      <c r="R901" s="962"/>
      <c r="S901" s="962"/>
      <c r="T901" s="962"/>
      <c r="V901" s="463"/>
    </row>
    <row r="902" spans="8:22" ht="12.75">
      <c r="H902" s="962"/>
      <c r="I902" s="962"/>
      <c r="J902" s="962"/>
      <c r="K902" s="962"/>
      <c r="L902" s="962"/>
      <c r="M902" s="962"/>
      <c r="N902" s="962"/>
      <c r="O902" s="962"/>
      <c r="P902" s="962"/>
      <c r="Q902" s="962"/>
      <c r="R902" s="962"/>
      <c r="S902" s="962"/>
      <c r="T902" s="962"/>
      <c r="V902" s="463"/>
    </row>
    <row r="903" spans="8:22" ht="12.75">
      <c r="H903" s="962"/>
      <c r="I903" s="962"/>
      <c r="J903" s="962"/>
      <c r="K903" s="962"/>
      <c r="L903" s="962"/>
      <c r="M903" s="962"/>
      <c r="N903" s="962"/>
      <c r="O903" s="962"/>
      <c r="P903" s="962"/>
      <c r="Q903" s="962"/>
      <c r="R903" s="962"/>
      <c r="S903" s="962"/>
      <c r="T903" s="962"/>
      <c r="V903" s="463"/>
    </row>
    <row r="904" spans="8:22" ht="12.75">
      <c r="H904" s="962"/>
      <c r="I904" s="962"/>
      <c r="J904" s="962"/>
      <c r="K904" s="962"/>
      <c r="L904" s="962"/>
      <c r="M904" s="962"/>
      <c r="N904" s="962"/>
      <c r="O904" s="962"/>
      <c r="P904" s="962"/>
      <c r="Q904" s="962"/>
      <c r="R904" s="962"/>
      <c r="S904" s="962"/>
      <c r="T904" s="962"/>
      <c r="V904" s="463"/>
    </row>
    <row r="905" spans="8:22" ht="12.75">
      <c r="H905" s="962"/>
      <c r="I905" s="962"/>
      <c r="J905" s="962"/>
      <c r="K905" s="962"/>
      <c r="L905" s="962"/>
      <c r="M905" s="962"/>
      <c r="N905" s="962"/>
      <c r="O905" s="962"/>
      <c r="P905" s="962"/>
      <c r="Q905" s="962"/>
      <c r="R905" s="962"/>
      <c r="S905" s="962"/>
      <c r="T905" s="962"/>
      <c r="V905" s="463"/>
    </row>
    <row r="906" spans="8:22" ht="12.75">
      <c r="H906" s="962"/>
      <c r="I906" s="962"/>
      <c r="J906" s="962"/>
      <c r="K906" s="962"/>
      <c r="L906" s="962"/>
      <c r="M906" s="962"/>
      <c r="N906" s="962"/>
      <c r="O906" s="962"/>
      <c r="P906" s="962"/>
      <c r="Q906" s="962"/>
      <c r="R906" s="962"/>
      <c r="S906" s="962"/>
      <c r="T906" s="962"/>
      <c r="V906" s="463"/>
    </row>
    <row r="907" spans="8:22" ht="12.75">
      <c r="H907" s="962"/>
      <c r="I907" s="962"/>
      <c r="J907" s="962"/>
      <c r="K907" s="962"/>
      <c r="L907" s="962"/>
      <c r="M907" s="962"/>
      <c r="N907" s="962"/>
      <c r="O907" s="962"/>
      <c r="P907" s="962"/>
      <c r="Q907" s="962"/>
      <c r="R907" s="962"/>
      <c r="S907" s="962"/>
      <c r="T907" s="962"/>
      <c r="V907" s="463"/>
    </row>
    <row r="908" spans="8:22" ht="12.75">
      <c r="H908" s="962"/>
      <c r="I908" s="962"/>
      <c r="J908" s="962"/>
      <c r="K908" s="962"/>
      <c r="L908" s="962"/>
      <c r="M908" s="962"/>
      <c r="N908" s="962"/>
      <c r="O908" s="962"/>
      <c r="P908" s="962"/>
      <c r="Q908" s="962"/>
      <c r="R908" s="962"/>
      <c r="S908" s="962"/>
      <c r="T908" s="962"/>
      <c r="V908" s="463"/>
    </row>
    <row r="909" spans="8:22" ht="12.75">
      <c r="H909" s="962"/>
      <c r="I909" s="962"/>
      <c r="J909" s="962"/>
      <c r="K909" s="962"/>
      <c r="L909" s="962"/>
      <c r="M909" s="962"/>
      <c r="N909" s="962"/>
      <c r="O909" s="962"/>
      <c r="P909" s="962"/>
      <c r="Q909" s="962"/>
      <c r="R909" s="962"/>
      <c r="S909" s="962"/>
      <c r="T909" s="962"/>
      <c r="V909" s="463"/>
    </row>
    <row r="910" spans="8:22" ht="12.75">
      <c r="H910" s="962"/>
      <c r="I910" s="962"/>
      <c r="J910" s="962"/>
      <c r="K910" s="962"/>
      <c r="L910" s="962"/>
      <c r="M910" s="962"/>
      <c r="N910" s="962"/>
      <c r="O910" s="962"/>
      <c r="P910" s="962"/>
      <c r="Q910" s="962"/>
      <c r="R910" s="962"/>
      <c r="S910" s="962"/>
      <c r="T910" s="962"/>
      <c r="V910" s="463"/>
    </row>
    <row r="911" spans="8:22" ht="12.75">
      <c r="H911" s="962"/>
      <c r="I911" s="962"/>
      <c r="J911" s="962"/>
      <c r="K911" s="962"/>
      <c r="L911" s="962"/>
      <c r="M911" s="962"/>
      <c r="N911" s="962"/>
      <c r="O911" s="962"/>
      <c r="P911" s="962"/>
      <c r="Q911" s="962"/>
      <c r="R911" s="962"/>
      <c r="S911" s="962"/>
      <c r="T911" s="962"/>
      <c r="V911" s="463"/>
    </row>
    <row r="912" spans="8:22" ht="12.75">
      <c r="H912" s="962"/>
      <c r="I912" s="962"/>
      <c r="J912" s="962"/>
      <c r="K912" s="962"/>
      <c r="L912" s="962"/>
      <c r="M912" s="962"/>
      <c r="N912" s="962"/>
      <c r="O912" s="962"/>
      <c r="P912" s="962"/>
      <c r="Q912" s="962"/>
      <c r="R912" s="962"/>
      <c r="S912" s="962"/>
      <c r="T912" s="962"/>
      <c r="V912" s="463"/>
    </row>
    <row r="913" spans="8:22" ht="12.75">
      <c r="H913" s="962"/>
      <c r="I913" s="962"/>
      <c r="J913" s="962"/>
      <c r="K913" s="962"/>
      <c r="L913" s="962"/>
      <c r="M913" s="962"/>
      <c r="N913" s="962"/>
      <c r="O913" s="962"/>
      <c r="P913" s="962"/>
      <c r="Q913" s="962"/>
      <c r="R913" s="962"/>
      <c r="S913" s="962"/>
      <c r="T913" s="962"/>
      <c r="V913" s="463"/>
    </row>
    <row r="914" spans="8:22" ht="12.75">
      <c r="H914" s="962"/>
      <c r="I914" s="962"/>
      <c r="J914" s="962"/>
      <c r="K914" s="962"/>
      <c r="L914" s="962"/>
      <c r="M914" s="962"/>
      <c r="N914" s="962"/>
      <c r="O914" s="962"/>
      <c r="P914" s="962"/>
      <c r="Q914" s="962"/>
      <c r="R914" s="962"/>
      <c r="S914" s="962"/>
      <c r="T914" s="962"/>
      <c r="V914" s="463"/>
    </row>
    <row r="915" spans="8:22" ht="12.75">
      <c r="H915" s="962"/>
      <c r="I915" s="962"/>
      <c r="J915" s="962"/>
      <c r="K915" s="962"/>
      <c r="L915" s="962"/>
      <c r="M915" s="962"/>
      <c r="N915" s="962"/>
      <c r="O915" s="962"/>
      <c r="P915" s="962"/>
      <c r="Q915" s="962"/>
      <c r="R915" s="962"/>
      <c r="S915" s="962"/>
      <c r="T915" s="962"/>
      <c r="V915" s="463"/>
    </row>
    <row r="916" spans="8:22" ht="12.75">
      <c r="H916" s="962"/>
      <c r="I916" s="962"/>
      <c r="J916" s="962"/>
      <c r="K916" s="962"/>
      <c r="L916" s="962"/>
      <c r="M916" s="962"/>
      <c r="N916" s="962"/>
      <c r="O916" s="962"/>
      <c r="P916" s="962"/>
      <c r="Q916" s="962"/>
      <c r="R916" s="962"/>
      <c r="S916" s="962"/>
      <c r="T916" s="962"/>
      <c r="V916" s="463"/>
    </row>
    <row r="917" spans="8:22" ht="12.75">
      <c r="H917" s="962"/>
      <c r="I917" s="962"/>
      <c r="J917" s="962"/>
      <c r="K917" s="962"/>
      <c r="L917" s="962"/>
      <c r="M917" s="962"/>
      <c r="N917" s="962"/>
      <c r="O917" s="962"/>
      <c r="P917" s="962"/>
      <c r="Q917" s="962"/>
      <c r="R917" s="962"/>
      <c r="S917" s="962"/>
      <c r="T917" s="962"/>
      <c r="V917" s="463"/>
    </row>
    <row r="918" spans="8:22" ht="12.75">
      <c r="H918" s="962"/>
      <c r="I918" s="962"/>
      <c r="J918" s="962"/>
      <c r="K918" s="962"/>
      <c r="L918" s="962"/>
      <c r="M918" s="962"/>
      <c r="N918" s="962"/>
      <c r="O918" s="962"/>
      <c r="P918" s="962"/>
      <c r="Q918" s="962"/>
      <c r="R918" s="962"/>
      <c r="S918" s="962"/>
      <c r="T918" s="962"/>
      <c r="V918" s="463"/>
    </row>
    <row r="919" spans="8:22" ht="12.75">
      <c r="H919" s="962"/>
      <c r="I919" s="962"/>
      <c r="J919" s="962"/>
      <c r="K919" s="962"/>
      <c r="L919" s="962"/>
      <c r="M919" s="962"/>
      <c r="N919" s="962"/>
      <c r="O919" s="962"/>
      <c r="P919" s="962"/>
      <c r="Q919" s="962"/>
      <c r="R919" s="962"/>
      <c r="S919" s="962"/>
      <c r="T919" s="962"/>
      <c r="V919" s="463"/>
    </row>
    <row r="920" spans="8:22" ht="12.75">
      <c r="H920" s="962"/>
      <c r="I920" s="962"/>
      <c r="J920" s="962"/>
      <c r="K920" s="962"/>
      <c r="L920" s="962"/>
      <c r="M920" s="962"/>
      <c r="N920" s="962"/>
      <c r="O920" s="962"/>
      <c r="P920" s="962"/>
      <c r="Q920" s="962"/>
      <c r="R920" s="962"/>
      <c r="S920" s="962"/>
      <c r="T920" s="962"/>
      <c r="V920" s="463"/>
    </row>
    <row r="921" spans="8:22" ht="12.75">
      <c r="H921" s="962"/>
      <c r="I921" s="962"/>
      <c r="J921" s="962"/>
      <c r="K921" s="962"/>
      <c r="L921" s="962"/>
      <c r="M921" s="962"/>
      <c r="N921" s="962"/>
      <c r="O921" s="962"/>
      <c r="P921" s="962"/>
      <c r="Q921" s="962"/>
      <c r="R921" s="962"/>
      <c r="S921" s="962"/>
      <c r="T921" s="962"/>
      <c r="V921" s="463"/>
    </row>
    <row r="922" spans="8:22" ht="12.75">
      <c r="H922" s="962"/>
      <c r="I922" s="962"/>
      <c r="J922" s="962"/>
      <c r="K922" s="962"/>
      <c r="L922" s="962"/>
      <c r="M922" s="962"/>
      <c r="N922" s="962"/>
      <c r="O922" s="962"/>
      <c r="P922" s="962"/>
      <c r="Q922" s="962"/>
      <c r="R922" s="962"/>
      <c r="S922" s="962"/>
      <c r="T922" s="962"/>
      <c r="V922" s="463"/>
    </row>
    <row r="923" spans="8:22" ht="12.75">
      <c r="H923" s="962"/>
      <c r="I923" s="962"/>
      <c r="J923" s="962"/>
      <c r="K923" s="962"/>
      <c r="L923" s="962"/>
      <c r="M923" s="962"/>
      <c r="N923" s="962"/>
      <c r="O923" s="962"/>
      <c r="P923" s="962"/>
      <c r="Q923" s="962"/>
      <c r="R923" s="962"/>
      <c r="S923" s="962"/>
      <c r="T923" s="962"/>
      <c r="V923" s="463"/>
    </row>
    <row r="924" spans="8:22" ht="12.75">
      <c r="H924" s="962"/>
      <c r="I924" s="962"/>
      <c r="J924" s="962"/>
      <c r="K924" s="962"/>
      <c r="L924" s="962"/>
      <c r="M924" s="962"/>
      <c r="N924" s="962"/>
      <c r="O924" s="962"/>
      <c r="P924" s="962"/>
      <c r="Q924" s="962"/>
      <c r="R924" s="962"/>
      <c r="S924" s="962"/>
      <c r="T924" s="962"/>
      <c r="V924" s="463"/>
    </row>
    <row r="925" spans="8:22" ht="12.75">
      <c r="H925" s="962"/>
      <c r="I925" s="962"/>
      <c r="J925" s="962"/>
      <c r="K925" s="962"/>
      <c r="L925" s="962"/>
      <c r="M925" s="962"/>
      <c r="N925" s="962"/>
      <c r="O925" s="962"/>
      <c r="P925" s="962"/>
      <c r="Q925" s="962"/>
      <c r="R925" s="962"/>
      <c r="S925" s="962"/>
      <c r="T925" s="962"/>
      <c r="V925" s="463"/>
    </row>
    <row r="926" spans="8:22" ht="12.75">
      <c r="H926" s="962"/>
      <c r="I926" s="962"/>
      <c r="J926" s="962"/>
      <c r="K926" s="962"/>
      <c r="L926" s="962"/>
      <c r="M926" s="962"/>
      <c r="N926" s="962"/>
      <c r="O926" s="962"/>
      <c r="P926" s="962"/>
      <c r="Q926" s="962"/>
      <c r="R926" s="962"/>
      <c r="S926" s="962"/>
      <c r="T926" s="962"/>
      <c r="V926" s="463"/>
    </row>
    <row r="927" spans="8:22" ht="12.75">
      <c r="H927" s="962"/>
      <c r="I927" s="962"/>
      <c r="J927" s="962"/>
      <c r="K927" s="962"/>
      <c r="L927" s="962"/>
      <c r="M927" s="962"/>
      <c r="N927" s="962"/>
      <c r="O927" s="962"/>
      <c r="P927" s="962"/>
      <c r="Q927" s="962"/>
      <c r="R927" s="962"/>
      <c r="S927" s="962"/>
      <c r="T927" s="962"/>
      <c r="V927" s="463"/>
    </row>
    <row r="928" spans="8:22" ht="12.75">
      <c r="H928" s="962"/>
      <c r="I928" s="962"/>
      <c r="J928" s="962"/>
      <c r="K928" s="962"/>
      <c r="L928" s="962"/>
      <c r="M928" s="962"/>
      <c r="N928" s="962"/>
      <c r="O928" s="962"/>
      <c r="P928" s="962"/>
      <c r="Q928" s="962"/>
      <c r="R928" s="962"/>
      <c r="S928" s="962"/>
      <c r="T928" s="962"/>
      <c r="V928" s="463"/>
    </row>
    <row r="929" spans="8:22" ht="12.75">
      <c r="H929" s="962"/>
      <c r="I929" s="962"/>
      <c r="J929" s="962"/>
      <c r="K929" s="962"/>
      <c r="L929" s="962"/>
      <c r="M929" s="962"/>
      <c r="N929" s="962"/>
      <c r="O929" s="962"/>
      <c r="P929" s="962"/>
      <c r="Q929" s="962"/>
      <c r="R929" s="962"/>
      <c r="S929" s="962"/>
      <c r="T929" s="962"/>
      <c r="V929" s="463"/>
    </row>
    <row r="930" spans="8:22" ht="12.75">
      <c r="H930" s="962"/>
      <c r="I930" s="962"/>
      <c r="J930" s="962"/>
      <c r="K930" s="962"/>
      <c r="L930" s="962"/>
      <c r="M930" s="962"/>
      <c r="N930" s="962"/>
      <c r="O930" s="962"/>
      <c r="P930" s="962"/>
      <c r="Q930" s="962"/>
      <c r="R930" s="962"/>
      <c r="S930" s="962"/>
      <c r="T930" s="962"/>
      <c r="V930" s="463"/>
    </row>
    <row r="931" spans="8:22" ht="12.75">
      <c r="H931" s="962"/>
      <c r="I931" s="962"/>
      <c r="J931" s="962"/>
      <c r="K931" s="962"/>
      <c r="L931" s="962"/>
      <c r="M931" s="962"/>
      <c r="N931" s="962"/>
      <c r="O931" s="962"/>
      <c r="P931" s="962"/>
      <c r="Q931" s="962"/>
      <c r="R931" s="962"/>
      <c r="S931" s="962"/>
      <c r="T931" s="962"/>
      <c r="V931" s="463"/>
    </row>
    <row r="932" spans="8:22" ht="12.75">
      <c r="H932" s="962"/>
      <c r="I932" s="962"/>
      <c r="J932" s="962"/>
      <c r="K932" s="962"/>
      <c r="L932" s="962"/>
      <c r="M932" s="962"/>
      <c r="N932" s="962"/>
      <c r="O932" s="962"/>
      <c r="P932" s="962"/>
      <c r="Q932" s="962"/>
      <c r="R932" s="962"/>
      <c r="S932" s="962"/>
      <c r="T932" s="962"/>
      <c r="V932" s="463"/>
    </row>
    <row r="933" spans="8:22" ht="12.75">
      <c r="H933" s="962"/>
      <c r="I933" s="962"/>
      <c r="J933" s="962"/>
      <c r="K933" s="962"/>
      <c r="L933" s="962"/>
      <c r="M933" s="962"/>
      <c r="N933" s="962"/>
      <c r="O933" s="962"/>
      <c r="P933" s="962"/>
      <c r="Q933" s="962"/>
      <c r="R933" s="962"/>
      <c r="S933" s="962"/>
      <c r="T933" s="962"/>
      <c r="V933" s="463"/>
    </row>
    <row r="934" spans="8:22" ht="12.75">
      <c r="H934" s="962"/>
      <c r="I934" s="962"/>
      <c r="J934" s="962"/>
      <c r="K934" s="962"/>
      <c r="L934" s="962"/>
      <c r="M934" s="962"/>
      <c r="N934" s="962"/>
      <c r="O934" s="962"/>
      <c r="P934" s="962"/>
      <c r="Q934" s="962"/>
      <c r="R934" s="962"/>
      <c r="S934" s="962"/>
      <c r="T934" s="962"/>
      <c r="V934" s="463"/>
    </row>
    <row r="935" spans="8:22" ht="12.75">
      <c r="H935" s="962"/>
      <c r="I935" s="962"/>
      <c r="J935" s="962"/>
      <c r="K935" s="962"/>
      <c r="L935" s="962"/>
      <c r="M935" s="962"/>
      <c r="N935" s="962"/>
      <c r="O935" s="962"/>
      <c r="P935" s="962"/>
      <c r="Q935" s="962"/>
      <c r="R935" s="962"/>
      <c r="S935" s="962"/>
      <c r="T935" s="962"/>
      <c r="V935" s="463"/>
    </row>
    <row r="936" spans="8:22" ht="12.75">
      <c r="H936" s="962"/>
      <c r="I936" s="962"/>
      <c r="J936" s="962"/>
      <c r="K936" s="962"/>
      <c r="L936" s="962"/>
      <c r="M936" s="962"/>
      <c r="N936" s="962"/>
      <c r="O936" s="962"/>
      <c r="P936" s="962"/>
      <c r="Q936" s="962"/>
      <c r="R936" s="962"/>
      <c r="S936" s="962"/>
      <c r="T936" s="962"/>
      <c r="V936" s="463"/>
    </row>
    <row r="937" spans="8:22" ht="12.75">
      <c r="H937" s="962"/>
      <c r="I937" s="962"/>
      <c r="J937" s="962"/>
      <c r="K937" s="962"/>
      <c r="L937" s="962"/>
      <c r="M937" s="962"/>
      <c r="N937" s="962"/>
      <c r="O937" s="962"/>
      <c r="P937" s="962"/>
      <c r="Q937" s="962"/>
      <c r="R937" s="962"/>
      <c r="S937" s="962"/>
      <c r="T937" s="962"/>
      <c r="V937" s="463"/>
    </row>
    <row r="938" spans="8:22" ht="12.75">
      <c r="H938" s="962"/>
      <c r="I938" s="962"/>
      <c r="J938" s="962"/>
      <c r="K938" s="962"/>
      <c r="L938" s="962"/>
      <c r="M938" s="962"/>
      <c r="N938" s="962"/>
      <c r="O938" s="962"/>
      <c r="P938" s="962"/>
      <c r="Q938" s="962"/>
      <c r="R938" s="962"/>
      <c r="S938" s="962"/>
      <c r="T938" s="962"/>
      <c r="V938" s="463"/>
    </row>
    <row r="939" spans="8:22" ht="12.75">
      <c r="H939" s="962"/>
      <c r="I939" s="962"/>
      <c r="J939" s="962"/>
      <c r="K939" s="962"/>
      <c r="L939" s="962"/>
      <c r="M939" s="962"/>
      <c r="N939" s="962"/>
      <c r="O939" s="962"/>
      <c r="P939" s="962"/>
      <c r="Q939" s="962"/>
      <c r="R939" s="962"/>
      <c r="S939" s="962"/>
      <c r="T939" s="962"/>
      <c r="V939" s="463"/>
    </row>
    <row r="940" spans="8:22" ht="12.75">
      <c r="H940" s="962"/>
      <c r="I940" s="962"/>
      <c r="J940" s="962"/>
      <c r="K940" s="962"/>
      <c r="L940" s="962"/>
      <c r="M940" s="962"/>
      <c r="N940" s="962"/>
      <c r="O940" s="962"/>
      <c r="P940" s="962"/>
      <c r="Q940" s="962"/>
      <c r="R940" s="962"/>
      <c r="S940" s="962"/>
      <c r="T940" s="962"/>
      <c r="V940" s="463"/>
    </row>
    <row r="941" spans="8:22" ht="12.75">
      <c r="H941" s="962"/>
      <c r="I941" s="962"/>
      <c r="J941" s="962"/>
      <c r="K941" s="962"/>
      <c r="L941" s="962"/>
      <c r="M941" s="962"/>
      <c r="N941" s="962"/>
      <c r="O941" s="962"/>
      <c r="P941" s="962"/>
      <c r="Q941" s="962"/>
      <c r="R941" s="962"/>
      <c r="S941" s="962"/>
      <c r="T941" s="962"/>
      <c r="V941" s="463"/>
    </row>
    <row r="942" spans="8:22" ht="12.75">
      <c r="H942" s="962"/>
      <c r="I942" s="962"/>
      <c r="J942" s="962"/>
      <c r="K942" s="962"/>
      <c r="L942" s="962"/>
      <c r="M942" s="962"/>
      <c r="N942" s="962"/>
      <c r="O942" s="962"/>
      <c r="P942" s="962"/>
      <c r="Q942" s="962"/>
      <c r="R942" s="962"/>
      <c r="S942" s="962"/>
      <c r="T942" s="962"/>
      <c r="V942" s="463"/>
    </row>
    <row r="943" spans="8:22" ht="12.75">
      <c r="H943" s="962"/>
      <c r="I943" s="962"/>
      <c r="J943" s="962"/>
      <c r="K943" s="962"/>
      <c r="L943" s="962"/>
      <c r="M943" s="962"/>
      <c r="N943" s="962"/>
      <c r="O943" s="962"/>
      <c r="P943" s="962"/>
      <c r="Q943" s="962"/>
      <c r="R943" s="962"/>
      <c r="S943" s="962"/>
      <c r="T943" s="962"/>
      <c r="V943" s="463"/>
    </row>
    <row r="944" spans="8:22" ht="12.75">
      <c r="H944" s="962"/>
      <c r="I944" s="962"/>
      <c r="J944" s="962"/>
      <c r="K944" s="962"/>
      <c r="L944" s="962"/>
      <c r="M944" s="962"/>
      <c r="N944" s="962"/>
      <c r="O944" s="962"/>
      <c r="P944" s="962"/>
      <c r="Q944" s="962"/>
      <c r="R944" s="962"/>
      <c r="S944" s="962"/>
      <c r="T944" s="962"/>
      <c r="V944" s="463"/>
    </row>
    <row r="945" spans="8:22" ht="12.75">
      <c r="H945" s="962"/>
      <c r="I945" s="962"/>
      <c r="J945" s="962"/>
      <c r="K945" s="962"/>
      <c r="L945" s="962"/>
      <c r="M945" s="962"/>
      <c r="N945" s="962"/>
      <c r="O945" s="962"/>
      <c r="P945" s="962"/>
      <c r="Q945" s="962"/>
      <c r="R945" s="962"/>
      <c r="S945" s="962"/>
      <c r="T945" s="962"/>
      <c r="V945" s="463"/>
    </row>
    <row r="946" spans="8:22" ht="12.75">
      <c r="H946" s="962"/>
      <c r="I946" s="962"/>
      <c r="J946" s="962"/>
      <c r="K946" s="962"/>
      <c r="L946" s="962"/>
      <c r="M946" s="962"/>
      <c r="N946" s="962"/>
      <c r="O946" s="962"/>
      <c r="P946" s="962"/>
      <c r="Q946" s="962"/>
      <c r="R946" s="962"/>
      <c r="S946" s="962"/>
      <c r="T946" s="962"/>
      <c r="V946" s="463"/>
    </row>
    <row r="947" spans="8:22" ht="12.75">
      <c r="H947" s="962"/>
      <c r="I947" s="962"/>
      <c r="J947" s="962"/>
      <c r="K947" s="962"/>
      <c r="L947" s="962"/>
      <c r="M947" s="962"/>
      <c r="N947" s="962"/>
      <c r="O947" s="962"/>
      <c r="P947" s="962"/>
      <c r="Q947" s="962"/>
      <c r="R947" s="962"/>
      <c r="S947" s="962"/>
      <c r="T947" s="962"/>
      <c r="V947" s="463"/>
    </row>
    <row r="948" spans="8:22" ht="12.75">
      <c r="H948" s="962"/>
      <c r="I948" s="962"/>
      <c r="J948" s="962"/>
      <c r="K948" s="962"/>
      <c r="L948" s="962"/>
      <c r="M948" s="962"/>
      <c r="N948" s="962"/>
      <c r="O948" s="962"/>
      <c r="P948" s="962"/>
      <c r="Q948" s="962"/>
      <c r="R948" s="962"/>
      <c r="S948" s="962"/>
      <c r="T948" s="962"/>
      <c r="V948" s="463"/>
    </row>
    <row r="949" spans="8:22" ht="12.75">
      <c r="H949" s="962"/>
      <c r="I949" s="962"/>
      <c r="J949" s="962"/>
      <c r="K949" s="962"/>
      <c r="L949" s="962"/>
      <c r="M949" s="962"/>
      <c r="N949" s="962"/>
      <c r="O949" s="962"/>
      <c r="P949" s="962"/>
      <c r="Q949" s="962"/>
      <c r="R949" s="962"/>
      <c r="S949" s="962"/>
      <c r="T949" s="962"/>
      <c r="V949" s="463"/>
    </row>
    <row r="950" spans="8:22" ht="12.75">
      <c r="H950" s="962"/>
      <c r="I950" s="962"/>
      <c r="J950" s="962"/>
      <c r="K950" s="962"/>
      <c r="L950" s="962"/>
      <c r="M950" s="962"/>
      <c r="N950" s="962"/>
      <c r="O950" s="962"/>
      <c r="P950" s="962"/>
      <c r="Q950" s="962"/>
      <c r="R950" s="962"/>
      <c r="S950" s="962"/>
      <c r="T950" s="962"/>
      <c r="V950" s="463"/>
    </row>
    <row r="951" spans="8:22" ht="12.75">
      <c r="H951" s="962"/>
      <c r="I951" s="962"/>
      <c r="J951" s="962"/>
      <c r="K951" s="962"/>
      <c r="L951" s="962"/>
      <c r="M951" s="962"/>
      <c r="N951" s="962"/>
      <c r="O951" s="962"/>
      <c r="P951" s="962"/>
      <c r="Q951" s="962"/>
      <c r="R951" s="962"/>
      <c r="S951" s="962"/>
      <c r="T951" s="962"/>
      <c r="V951" s="463"/>
    </row>
    <row r="952" spans="8:22" ht="12.75">
      <c r="H952" s="962"/>
      <c r="I952" s="962"/>
      <c r="J952" s="962"/>
      <c r="K952" s="962"/>
      <c r="L952" s="962"/>
      <c r="M952" s="962"/>
      <c r="N952" s="962"/>
      <c r="O952" s="962"/>
      <c r="P952" s="962"/>
      <c r="Q952" s="962"/>
      <c r="R952" s="962"/>
      <c r="S952" s="962"/>
      <c r="T952" s="962"/>
      <c r="V952" s="463"/>
    </row>
    <row r="953" spans="8:22" ht="12.75">
      <c r="H953" s="962"/>
      <c r="I953" s="962"/>
      <c r="J953" s="962"/>
      <c r="K953" s="962"/>
      <c r="L953" s="962"/>
      <c r="M953" s="962"/>
      <c r="N953" s="962"/>
      <c r="O953" s="962"/>
      <c r="P953" s="962"/>
      <c r="Q953" s="962"/>
      <c r="R953" s="962"/>
      <c r="S953" s="962"/>
      <c r="T953" s="962"/>
      <c r="V953" s="463"/>
    </row>
    <row r="954" spans="8:22" ht="12.75">
      <c r="H954" s="962"/>
      <c r="I954" s="962"/>
      <c r="J954" s="962"/>
      <c r="K954" s="962"/>
      <c r="L954" s="962"/>
      <c r="M954" s="962"/>
      <c r="N954" s="962"/>
      <c r="O954" s="962"/>
      <c r="P954" s="962"/>
      <c r="Q954" s="962"/>
      <c r="R954" s="962"/>
      <c r="S954" s="962"/>
      <c r="T954" s="962"/>
      <c r="V954" s="463"/>
    </row>
    <row r="955" spans="8:22" ht="12.75">
      <c r="H955" s="962"/>
      <c r="I955" s="962"/>
      <c r="J955" s="962"/>
      <c r="K955" s="962"/>
      <c r="L955" s="962"/>
      <c r="M955" s="962"/>
      <c r="N955" s="962"/>
      <c r="O955" s="962"/>
      <c r="P955" s="962"/>
      <c r="Q955" s="962"/>
      <c r="R955" s="962"/>
      <c r="S955" s="962"/>
      <c r="T955" s="962"/>
      <c r="V955" s="463"/>
    </row>
    <row r="956" spans="8:22" ht="12.75">
      <c r="H956" s="962"/>
      <c r="I956" s="962"/>
      <c r="J956" s="962"/>
      <c r="K956" s="962"/>
      <c r="L956" s="962"/>
      <c r="M956" s="962"/>
      <c r="N956" s="962"/>
      <c r="O956" s="962"/>
      <c r="P956" s="962"/>
      <c r="Q956" s="962"/>
      <c r="R956" s="962"/>
      <c r="S956" s="962"/>
      <c r="T956" s="962"/>
      <c r="V956" s="463"/>
    </row>
    <row r="957" spans="8:22" ht="12.75">
      <c r="H957" s="962"/>
      <c r="I957" s="962"/>
      <c r="J957" s="962"/>
      <c r="K957" s="962"/>
      <c r="L957" s="962"/>
      <c r="M957" s="962"/>
      <c r="N957" s="962"/>
      <c r="O957" s="962"/>
      <c r="P957" s="962"/>
      <c r="Q957" s="962"/>
      <c r="R957" s="962"/>
      <c r="S957" s="962"/>
      <c r="T957" s="962"/>
      <c r="V957" s="463"/>
    </row>
    <row r="958" spans="8:22" ht="12.75">
      <c r="H958" s="962"/>
      <c r="I958" s="962"/>
      <c r="J958" s="962"/>
      <c r="K958" s="962"/>
      <c r="L958" s="962"/>
      <c r="M958" s="962"/>
      <c r="N958" s="962"/>
      <c r="O958" s="962"/>
      <c r="P958" s="962"/>
      <c r="Q958" s="962"/>
      <c r="R958" s="962"/>
      <c r="S958" s="962"/>
      <c r="T958" s="962"/>
      <c r="V958" s="463"/>
    </row>
    <row r="959" spans="8:22" ht="12.75">
      <c r="H959" s="962"/>
      <c r="I959" s="962"/>
      <c r="J959" s="962"/>
      <c r="K959" s="962"/>
      <c r="L959" s="962"/>
      <c r="M959" s="962"/>
      <c r="N959" s="962"/>
      <c r="O959" s="962"/>
      <c r="P959" s="962"/>
      <c r="Q959" s="962"/>
      <c r="R959" s="962"/>
      <c r="S959" s="962"/>
      <c r="T959" s="962"/>
      <c r="V959" s="463"/>
    </row>
    <row r="960" spans="8:22" ht="12.75">
      <c r="H960" s="962"/>
      <c r="I960" s="962"/>
      <c r="J960" s="962"/>
      <c r="K960" s="962"/>
      <c r="L960" s="962"/>
      <c r="M960" s="962"/>
      <c r="N960" s="962"/>
      <c r="O960" s="962"/>
      <c r="P960" s="962"/>
      <c r="Q960" s="962"/>
      <c r="R960" s="962"/>
      <c r="S960" s="962"/>
      <c r="T960" s="962"/>
      <c r="V960" s="463"/>
    </row>
    <row r="961" spans="8:22" ht="12.75">
      <c r="H961" s="962"/>
      <c r="I961" s="962"/>
      <c r="J961" s="962"/>
      <c r="K961" s="962"/>
      <c r="L961" s="962"/>
      <c r="M961" s="962"/>
      <c r="N961" s="962"/>
      <c r="O961" s="962"/>
      <c r="P961" s="962"/>
      <c r="Q961" s="962"/>
      <c r="R961" s="962"/>
      <c r="S961" s="962"/>
      <c r="T961" s="962"/>
      <c r="V961" s="463"/>
    </row>
    <row r="962" spans="8:22" ht="12.75">
      <c r="H962" s="962"/>
      <c r="I962" s="962"/>
      <c r="J962" s="962"/>
      <c r="K962" s="962"/>
      <c r="L962" s="962"/>
      <c r="M962" s="962"/>
      <c r="N962" s="962"/>
      <c r="O962" s="962"/>
      <c r="P962" s="962"/>
      <c r="Q962" s="962"/>
      <c r="R962" s="962"/>
      <c r="S962" s="962"/>
      <c r="T962" s="962"/>
      <c r="V962" s="463"/>
    </row>
    <row r="963" spans="8:22" ht="12.75">
      <c r="H963" s="962"/>
      <c r="I963" s="962"/>
      <c r="J963" s="962"/>
      <c r="K963" s="962"/>
      <c r="L963" s="962"/>
      <c r="M963" s="962"/>
      <c r="N963" s="962"/>
      <c r="O963" s="962"/>
      <c r="P963" s="962"/>
      <c r="Q963" s="962"/>
      <c r="R963" s="962"/>
      <c r="S963" s="962"/>
      <c r="T963" s="962"/>
      <c r="V963" s="463"/>
    </row>
    <row r="964" spans="8:22" ht="12.75">
      <c r="H964" s="962"/>
      <c r="I964" s="962"/>
      <c r="J964" s="962"/>
      <c r="K964" s="962"/>
      <c r="L964" s="962"/>
      <c r="M964" s="962"/>
      <c r="N964" s="962"/>
      <c r="O964" s="962"/>
      <c r="P964" s="962"/>
      <c r="Q964" s="962"/>
      <c r="R964" s="962"/>
      <c r="S964" s="962"/>
      <c r="T964" s="962"/>
      <c r="V964" s="463"/>
    </row>
    <row r="965" spans="8:22" ht="12.75">
      <c r="H965" s="962"/>
      <c r="I965" s="962"/>
      <c r="J965" s="962"/>
      <c r="K965" s="962"/>
      <c r="L965" s="962"/>
      <c r="M965" s="962"/>
      <c r="N965" s="962"/>
      <c r="O965" s="962"/>
      <c r="P965" s="962"/>
      <c r="Q965" s="962"/>
      <c r="R965" s="962"/>
      <c r="S965" s="962"/>
      <c r="T965" s="962"/>
      <c r="V965" s="463"/>
    </row>
    <row r="966" spans="8:22" ht="12.75">
      <c r="H966" s="962"/>
      <c r="I966" s="962"/>
      <c r="J966" s="962"/>
      <c r="K966" s="962"/>
      <c r="L966" s="962"/>
      <c r="M966" s="962"/>
      <c r="N966" s="962"/>
      <c r="O966" s="962"/>
      <c r="P966" s="962"/>
      <c r="Q966" s="962"/>
      <c r="R966" s="962"/>
      <c r="S966" s="962"/>
      <c r="T966" s="962"/>
      <c r="V966" s="463"/>
    </row>
    <row r="967" spans="8:22" ht="12.75">
      <c r="H967" s="962"/>
      <c r="I967" s="962"/>
      <c r="J967" s="962"/>
      <c r="K967" s="962"/>
      <c r="L967" s="962"/>
      <c r="M967" s="962"/>
      <c r="N967" s="962"/>
      <c r="O967" s="962"/>
      <c r="P967" s="962"/>
      <c r="Q967" s="962"/>
      <c r="R967" s="962"/>
      <c r="S967" s="962"/>
      <c r="T967" s="962"/>
      <c r="V967" s="463"/>
    </row>
    <row r="968" spans="8:22" ht="12.75">
      <c r="H968" s="962"/>
      <c r="I968" s="962"/>
      <c r="J968" s="962"/>
      <c r="K968" s="962"/>
      <c r="L968" s="962"/>
      <c r="M968" s="962"/>
      <c r="N968" s="962"/>
      <c r="O968" s="962"/>
      <c r="P968" s="962"/>
      <c r="Q968" s="962"/>
      <c r="R968" s="962"/>
      <c r="S968" s="962"/>
      <c r="T968" s="962"/>
      <c r="V968" s="463"/>
    </row>
    <row r="969" spans="8:22" ht="12.75">
      <c r="H969" s="962"/>
      <c r="I969" s="962"/>
      <c r="J969" s="962"/>
      <c r="K969" s="962"/>
      <c r="L969" s="962"/>
      <c r="M969" s="962"/>
      <c r="N969" s="962"/>
      <c r="O969" s="962"/>
      <c r="P969" s="962"/>
      <c r="Q969" s="962"/>
      <c r="R969" s="962"/>
      <c r="S969" s="962"/>
      <c r="T969" s="962"/>
      <c r="V969" s="463"/>
    </row>
    <row r="970" spans="8:22" ht="12.75">
      <c r="H970" s="962"/>
      <c r="I970" s="962"/>
      <c r="J970" s="962"/>
      <c r="K970" s="962"/>
      <c r="L970" s="962"/>
      <c r="M970" s="962"/>
      <c r="N970" s="962"/>
      <c r="O970" s="962"/>
      <c r="P970" s="962"/>
      <c r="Q970" s="962"/>
      <c r="R970" s="962"/>
      <c r="S970" s="962"/>
      <c r="T970" s="962"/>
      <c r="V970" s="463"/>
    </row>
    <row r="971" spans="8:22" ht="12.75">
      <c r="H971" s="962"/>
      <c r="I971" s="962"/>
      <c r="J971" s="962"/>
      <c r="K971" s="962"/>
      <c r="L971" s="962"/>
      <c r="M971" s="962"/>
      <c r="N971" s="962"/>
      <c r="O971" s="962"/>
      <c r="P971" s="962"/>
      <c r="Q971" s="962"/>
      <c r="R971" s="962"/>
      <c r="S971" s="962"/>
      <c r="T971" s="962"/>
      <c r="V971" s="463"/>
    </row>
    <row r="972" spans="8:22" ht="12.75">
      <c r="H972" s="962"/>
      <c r="I972" s="962"/>
      <c r="J972" s="962"/>
      <c r="K972" s="962"/>
      <c r="L972" s="962"/>
      <c r="M972" s="962"/>
      <c r="N972" s="962"/>
      <c r="O972" s="962"/>
      <c r="P972" s="962"/>
      <c r="Q972" s="962"/>
      <c r="R972" s="962"/>
      <c r="S972" s="962"/>
      <c r="T972" s="962"/>
      <c r="V972" s="463"/>
    </row>
    <row r="973" spans="8:22" ht="12.75">
      <c r="H973" s="962"/>
      <c r="I973" s="962"/>
      <c r="J973" s="962"/>
      <c r="K973" s="962"/>
      <c r="L973" s="962"/>
      <c r="M973" s="962"/>
      <c r="N973" s="962"/>
      <c r="O973" s="962"/>
      <c r="P973" s="962"/>
      <c r="Q973" s="962"/>
      <c r="R973" s="962"/>
      <c r="S973" s="962"/>
      <c r="T973" s="962"/>
      <c r="V973" s="463"/>
    </row>
    <row r="974" spans="8:22" ht="12.75">
      <c r="H974" s="962"/>
      <c r="I974" s="962"/>
      <c r="J974" s="962"/>
      <c r="K974" s="962"/>
      <c r="L974" s="962"/>
      <c r="M974" s="962"/>
      <c r="N974" s="962"/>
      <c r="O974" s="962"/>
      <c r="P974" s="962"/>
      <c r="Q974" s="962"/>
      <c r="R974" s="962"/>
      <c r="S974" s="962"/>
      <c r="T974" s="962"/>
      <c r="V974" s="463"/>
    </row>
    <row r="975" spans="8:22" ht="12.75">
      <c r="H975" s="962"/>
      <c r="I975" s="962"/>
      <c r="J975" s="962"/>
      <c r="K975" s="962"/>
      <c r="L975" s="962"/>
      <c r="M975" s="962"/>
      <c r="N975" s="962"/>
      <c r="O975" s="962"/>
      <c r="P975" s="962"/>
      <c r="Q975" s="962"/>
      <c r="R975" s="962"/>
      <c r="S975" s="962"/>
      <c r="T975" s="962"/>
      <c r="V975" s="463"/>
    </row>
    <row r="976" spans="8:22" ht="12.75">
      <c r="H976" s="962"/>
      <c r="I976" s="962"/>
      <c r="J976" s="962"/>
      <c r="K976" s="962"/>
      <c r="L976" s="962"/>
      <c r="M976" s="962"/>
      <c r="N976" s="962"/>
      <c r="O976" s="962"/>
      <c r="P976" s="962"/>
      <c r="Q976" s="962"/>
      <c r="R976" s="962"/>
      <c r="S976" s="962"/>
      <c r="T976" s="962"/>
      <c r="V976" s="463"/>
    </row>
    <row r="977" spans="8:22" ht="12.75">
      <c r="H977" s="962"/>
      <c r="I977" s="962"/>
      <c r="J977" s="962"/>
      <c r="K977" s="962"/>
      <c r="L977" s="962"/>
      <c r="M977" s="962"/>
      <c r="N977" s="962"/>
      <c r="O977" s="962"/>
      <c r="P977" s="962"/>
      <c r="Q977" s="962"/>
      <c r="R977" s="962"/>
      <c r="S977" s="962"/>
      <c r="T977" s="962"/>
      <c r="V977" s="463"/>
    </row>
    <row r="978" spans="8:22" ht="12.75">
      <c r="H978" s="962"/>
      <c r="I978" s="962"/>
      <c r="J978" s="962"/>
      <c r="K978" s="962"/>
      <c r="L978" s="962"/>
      <c r="M978" s="962"/>
      <c r="N978" s="962"/>
      <c r="O978" s="962"/>
      <c r="P978" s="962"/>
      <c r="Q978" s="962"/>
      <c r="R978" s="962"/>
      <c r="S978" s="962"/>
      <c r="T978" s="962"/>
      <c r="V978" s="463"/>
    </row>
    <row r="979" spans="8:22" ht="12.75">
      <c r="H979" s="962"/>
      <c r="I979" s="962"/>
      <c r="J979" s="962"/>
      <c r="K979" s="962"/>
      <c r="L979" s="962"/>
      <c r="M979" s="962"/>
      <c r="N979" s="962"/>
      <c r="O979" s="962"/>
      <c r="P979" s="962"/>
      <c r="Q979" s="962"/>
      <c r="R979" s="962"/>
      <c r="S979" s="962"/>
      <c r="T979" s="962"/>
      <c r="V979" s="463"/>
    </row>
    <row r="980" spans="8:22" ht="12.75">
      <c r="H980" s="962"/>
      <c r="I980" s="962"/>
      <c r="J980" s="962"/>
      <c r="K980" s="962"/>
      <c r="L980" s="962"/>
      <c r="M980" s="962"/>
      <c r="N980" s="962"/>
      <c r="O980" s="962"/>
      <c r="P980" s="962"/>
      <c r="Q980" s="962"/>
      <c r="R980" s="962"/>
      <c r="S980" s="962"/>
      <c r="T980" s="962"/>
      <c r="V980" s="463"/>
    </row>
    <row r="981" spans="8:22" ht="12.75">
      <c r="H981" s="962"/>
      <c r="I981" s="962"/>
      <c r="J981" s="962"/>
      <c r="K981" s="962"/>
      <c r="L981" s="962"/>
      <c r="M981" s="962"/>
      <c r="N981" s="962"/>
      <c r="O981" s="962"/>
      <c r="P981" s="962"/>
      <c r="Q981" s="962"/>
      <c r="R981" s="962"/>
      <c r="S981" s="962"/>
      <c r="T981" s="962"/>
      <c r="V981" s="463"/>
    </row>
    <row r="982" spans="8:22" ht="12.75">
      <c r="H982" s="962"/>
      <c r="I982" s="962"/>
      <c r="J982" s="962"/>
      <c r="K982" s="962"/>
      <c r="L982" s="962"/>
      <c r="M982" s="962"/>
      <c r="N982" s="962"/>
      <c r="O982" s="962"/>
      <c r="P982" s="962"/>
      <c r="Q982" s="962"/>
      <c r="R982" s="962"/>
      <c r="S982" s="962"/>
      <c r="T982" s="962"/>
      <c r="V982" s="463"/>
    </row>
    <row r="983" spans="8:22" ht="12.75">
      <c r="H983" s="962"/>
      <c r="I983" s="962"/>
      <c r="J983" s="962"/>
      <c r="K983" s="962"/>
      <c r="L983" s="962"/>
      <c r="M983" s="962"/>
      <c r="N983" s="962"/>
      <c r="O983" s="962"/>
      <c r="P983" s="962"/>
      <c r="Q983" s="962"/>
      <c r="R983" s="962"/>
      <c r="S983" s="962"/>
      <c r="T983" s="962"/>
      <c r="V983" s="463"/>
    </row>
    <row r="984" spans="8:22" ht="12.75">
      <c r="H984" s="962"/>
      <c r="I984" s="962"/>
      <c r="J984" s="962"/>
      <c r="K984" s="962"/>
      <c r="L984" s="962"/>
      <c r="M984" s="962"/>
      <c r="N984" s="962"/>
      <c r="O984" s="962"/>
      <c r="P984" s="962"/>
      <c r="Q984" s="962"/>
      <c r="R984" s="962"/>
      <c r="S984" s="962"/>
      <c r="T984" s="962"/>
      <c r="V984" s="463"/>
    </row>
    <row r="985" spans="8:22" ht="12.75">
      <c r="H985" s="962"/>
      <c r="I985" s="962"/>
      <c r="J985" s="962"/>
      <c r="K985" s="962"/>
      <c r="L985" s="962"/>
      <c r="M985" s="962"/>
      <c r="N985" s="962"/>
      <c r="O985" s="962"/>
      <c r="P985" s="962"/>
      <c r="Q985" s="962"/>
      <c r="R985" s="962"/>
      <c r="S985" s="962"/>
      <c r="T985" s="962"/>
      <c r="V985" s="463"/>
    </row>
    <row r="986" spans="8:22" ht="12.75">
      <c r="H986" s="962"/>
      <c r="I986" s="962"/>
      <c r="J986" s="962"/>
      <c r="K986" s="962"/>
      <c r="L986" s="962"/>
      <c r="M986" s="962"/>
      <c r="N986" s="962"/>
      <c r="O986" s="962"/>
      <c r="P986" s="962"/>
      <c r="Q986" s="962"/>
      <c r="R986" s="962"/>
      <c r="S986" s="962"/>
      <c r="T986" s="962"/>
      <c r="V986" s="463"/>
    </row>
    <row r="987" spans="8:22" ht="12.75">
      <c r="H987" s="962"/>
      <c r="I987" s="962"/>
      <c r="J987" s="962"/>
      <c r="K987" s="962"/>
      <c r="L987" s="962"/>
      <c r="M987" s="962"/>
      <c r="N987" s="962"/>
      <c r="O987" s="962"/>
      <c r="P987" s="962"/>
      <c r="Q987" s="962"/>
      <c r="R987" s="962"/>
      <c r="S987" s="962"/>
      <c r="T987" s="962"/>
      <c r="V987" s="463"/>
    </row>
    <row r="988" spans="8:22" ht="12.75">
      <c r="H988" s="962"/>
      <c r="I988" s="962"/>
      <c r="J988" s="962"/>
      <c r="K988" s="962"/>
      <c r="L988" s="962"/>
      <c r="M988" s="962"/>
      <c r="N988" s="962"/>
      <c r="O988" s="962"/>
      <c r="P988" s="962"/>
      <c r="Q988" s="962"/>
      <c r="R988" s="962"/>
      <c r="S988" s="962"/>
      <c r="T988" s="962"/>
      <c r="V988" s="463"/>
    </row>
    <row r="989" spans="8:22" ht="12.75">
      <c r="H989" s="962"/>
      <c r="I989" s="962"/>
      <c r="J989" s="962"/>
      <c r="K989" s="962"/>
      <c r="L989" s="962"/>
      <c r="M989" s="962"/>
      <c r="N989" s="962"/>
      <c r="O989" s="962"/>
      <c r="P989" s="962"/>
      <c r="Q989" s="962"/>
      <c r="R989" s="962"/>
      <c r="S989" s="962"/>
      <c r="T989" s="962"/>
      <c r="V989" s="463"/>
    </row>
    <row r="990" spans="8:22" ht="12.75">
      <c r="H990" s="962"/>
      <c r="I990" s="962"/>
      <c r="J990" s="962"/>
      <c r="K990" s="962"/>
      <c r="L990" s="962"/>
      <c r="M990" s="962"/>
      <c r="N990" s="962"/>
      <c r="O990" s="962"/>
      <c r="P990" s="962"/>
      <c r="Q990" s="962"/>
      <c r="R990" s="962"/>
      <c r="S990" s="962"/>
      <c r="T990" s="962"/>
      <c r="V990" s="463"/>
    </row>
    <row r="991" spans="8:22" ht="12.75">
      <c r="H991" s="962"/>
      <c r="I991" s="962"/>
      <c r="J991" s="962"/>
      <c r="K991" s="962"/>
      <c r="L991" s="962"/>
      <c r="M991" s="962"/>
      <c r="N991" s="962"/>
      <c r="O991" s="962"/>
      <c r="P991" s="962"/>
      <c r="Q991" s="962"/>
      <c r="R991" s="962"/>
      <c r="S991" s="962"/>
      <c r="T991" s="962"/>
      <c r="V991" s="463"/>
    </row>
    <row r="992" spans="8:22" ht="12.75">
      <c r="H992" s="962"/>
      <c r="I992" s="962"/>
      <c r="J992" s="962"/>
      <c r="K992" s="962"/>
      <c r="L992" s="962"/>
      <c r="M992" s="962"/>
      <c r="N992" s="962"/>
      <c r="O992" s="962"/>
      <c r="P992" s="962"/>
      <c r="Q992" s="962"/>
      <c r="R992" s="962"/>
      <c r="S992" s="962"/>
      <c r="T992" s="962"/>
      <c r="V992" s="463"/>
    </row>
    <row r="993" spans="8:22" ht="12.75">
      <c r="H993" s="962"/>
      <c r="I993" s="962"/>
      <c r="J993" s="962"/>
      <c r="K993" s="962"/>
      <c r="L993" s="962"/>
      <c r="M993" s="962"/>
      <c r="N993" s="962"/>
      <c r="O993" s="962"/>
      <c r="P993" s="962"/>
      <c r="Q993" s="962"/>
      <c r="R993" s="962"/>
      <c r="S993" s="962"/>
      <c r="T993" s="962"/>
      <c r="V993" s="463"/>
    </row>
    <row r="994" spans="8:22" ht="12.75">
      <c r="H994" s="962"/>
      <c r="I994" s="962"/>
      <c r="J994" s="962"/>
      <c r="K994" s="962"/>
      <c r="L994" s="962"/>
      <c r="M994" s="962"/>
      <c r="N994" s="962"/>
      <c r="O994" s="962"/>
      <c r="P994" s="962"/>
      <c r="Q994" s="962"/>
      <c r="R994" s="962"/>
      <c r="S994" s="962"/>
      <c r="T994" s="962"/>
      <c r="V994" s="463"/>
    </row>
    <row r="995" spans="8:22" ht="12.75">
      <c r="H995" s="962"/>
      <c r="I995" s="962"/>
      <c r="J995" s="962"/>
      <c r="K995" s="962"/>
      <c r="L995" s="962"/>
      <c r="M995" s="962"/>
      <c r="N995" s="962"/>
      <c r="O995" s="962"/>
      <c r="P995" s="962"/>
      <c r="Q995" s="962"/>
      <c r="R995" s="962"/>
      <c r="S995" s="962"/>
      <c r="T995" s="962"/>
      <c r="V995" s="463"/>
    </row>
    <row r="996" spans="8:22" ht="12.75">
      <c r="H996" s="962"/>
      <c r="I996" s="962"/>
      <c r="J996" s="962"/>
      <c r="K996" s="962"/>
      <c r="L996" s="962"/>
      <c r="M996" s="962"/>
      <c r="N996" s="962"/>
      <c r="O996" s="962"/>
      <c r="P996" s="962"/>
      <c r="Q996" s="962"/>
      <c r="R996" s="962"/>
      <c r="S996" s="962"/>
      <c r="T996" s="962"/>
      <c r="V996" s="463"/>
    </row>
    <row r="997" spans="8:22" ht="12.75">
      <c r="H997" s="962"/>
      <c r="I997" s="962"/>
      <c r="J997" s="962"/>
      <c r="K997" s="962"/>
      <c r="L997" s="962"/>
      <c r="M997" s="962"/>
      <c r="N997" s="962"/>
      <c r="O997" s="962"/>
      <c r="P997" s="962"/>
      <c r="Q997" s="962"/>
      <c r="R997" s="962"/>
      <c r="S997" s="962"/>
      <c r="T997" s="962"/>
      <c r="V997" s="463"/>
    </row>
    <row r="998" spans="8:22" ht="12.75">
      <c r="H998" s="962"/>
      <c r="I998" s="962"/>
      <c r="J998" s="962"/>
      <c r="K998" s="962"/>
      <c r="L998" s="962"/>
      <c r="M998" s="962"/>
      <c r="N998" s="962"/>
      <c r="O998" s="962"/>
      <c r="P998" s="962"/>
      <c r="Q998" s="962"/>
      <c r="R998" s="962"/>
      <c r="S998" s="962"/>
      <c r="T998" s="962"/>
      <c r="V998" s="463"/>
    </row>
    <row r="999" spans="8:22" ht="12.75">
      <c r="H999" s="962"/>
      <c r="I999" s="962"/>
      <c r="J999" s="962"/>
      <c r="K999" s="962"/>
      <c r="L999" s="962"/>
      <c r="M999" s="962"/>
      <c r="N999" s="962"/>
      <c r="O999" s="962"/>
      <c r="P999" s="962"/>
      <c r="Q999" s="962"/>
      <c r="R999" s="962"/>
      <c r="S999" s="962"/>
      <c r="T999" s="962"/>
      <c r="V999" s="463"/>
    </row>
    <row r="1000" spans="8:22" ht="12.75">
      <c r="H1000" s="962"/>
      <c r="I1000" s="962"/>
      <c r="J1000" s="962"/>
      <c r="K1000" s="962"/>
      <c r="L1000" s="962"/>
      <c r="M1000" s="962"/>
      <c r="N1000" s="962"/>
      <c r="O1000" s="962"/>
      <c r="P1000" s="962"/>
      <c r="Q1000" s="962"/>
      <c r="R1000" s="962"/>
      <c r="S1000" s="962"/>
      <c r="T1000" s="962"/>
      <c r="V1000" s="463"/>
    </row>
    <row r="1001" spans="8:22" ht="12.75">
      <c r="H1001" s="962"/>
      <c r="I1001" s="962"/>
      <c r="J1001" s="962"/>
      <c r="K1001" s="962"/>
      <c r="L1001" s="962"/>
      <c r="M1001" s="962"/>
      <c r="N1001" s="962"/>
      <c r="O1001" s="962"/>
      <c r="P1001" s="962"/>
      <c r="Q1001" s="962"/>
      <c r="R1001" s="962"/>
      <c r="S1001" s="962"/>
      <c r="T1001" s="962"/>
      <c r="V1001" s="463"/>
    </row>
    <row r="1002" spans="8:22" ht="12.75">
      <c r="H1002" s="962"/>
      <c r="I1002" s="962"/>
      <c r="J1002" s="962"/>
      <c r="K1002" s="962"/>
      <c r="L1002" s="962"/>
      <c r="M1002" s="962"/>
      <c r="N1002" s="962"/>
      <c r="O1002" s="962"/>
      <c r="P1002" s="962"/>
      <c r="Q1002" s="962"/>
      <c r="R1002" s="962"/>
      <c r="S1002" s="962"/>
      <c r="T1002" s="962"/>
      <c r="V1002" s="463"/>
    </row>
    <row r="1003" spans="8:22" ht="12.75">
      <c r="H1003" s="962"/>
      <c r="I1003" s="962"/>
      <c r="J1003" s="962"/>
      <c r="K1003" s="962"/>
      <c r="L1003" s="962"/>
      <c r="M1003" s="962"/>
      <c r="N1003" s="962"/>
      <c r="O1003" s="962"/>
      <c r="P1003" s="962"/>
      <c r="Q1003" s="962"/>
      <c r="R1003" s="962"/>
      <c r="S1003" s="962"/>
      <c r="T1003" s="962"/>
      <c r="V1003" s="463"/>
    </row>
    <row r="1004" spans="8:22" ht="12.75">
      <c r="H1004" s="962"/>
      <c r="I1004" s="962"/>
      <c r="J1004" s="962"/>
      <c r="K1004" s="962"/>
      <c r="L1004" s="962"/>
      <c r="M1004" s="962"/>
      <c r="N1004" s="962"/>
      <c r="O1004" s="962"/>
      <c r="P1004" s="962"/>
      <c r="Q1004" s="962"/>
      <c r="R1004" s="962"/>
      <c r="S1004" s="962"/>
      <c r="T1004" s="962"/>
      <c r="V1004" s="463"/>
    </row>
    <row r="1005" spans="8:22" ht="12.75">
      <c r="H1005" s="962"/>
      <c r="I1005" s="962"/>
      <c r="J1005" s="962"/>
      <c r="K1005" s="962"/>
      <c r="L1005" s="962"/>
      <c r="M1005" s="962"/>
      <c r="N1005" s="962"/>
      <c r="O1005" s="962"/>
      <c r="P1005" s="962"/>
      <c r="Q1005" s="962"/>
      <c r="R1005" s="962"/>
      <c r="S1005" s="962"/>
      <c r="T1005" s="962"/>
      <c r="V1005" s="463"/>
    </row>
    <row r="1006" spans="8:22" ht="12.75">
      <c r="H1006" s="962"/>
      <c r="I1006" s="962"/>
      <c r="J1006" s="962"/>
      <c r="K1006" s="962"/>
      <c r="L1006" s="962"/>
      <c r="M1006" s="962"/>
      <c r="N1006" s="962"/>
      <c r="O1006" s="962"/>
      <c r="P1006" s="962"/>
      <c r="Q1006" s="962"/>
      <c r="R1006" s="962"/>
      <c r="S1006" s="962"/>
      <c r="T1006" s="962"/>
      <c r="V1006" s="463"/>
    </row>
    <row r="1007" spans="8:22" ht="12.75">
      <c r="H1007" s="962"/>
      <c r="I1007" s="962"/>
      <c r="J1007" s="962"/>
      <c r="K1007" s="962"/>
      <c r="L1007" s="962"/>
      <c r="M1007" s="962"/>
      <c r="N1007" s="962"/>
      <c r="O1007" s="962"/>
      <c r="P1007" s="962"/>
      <c r="Q1007" s="962"/>
      <c r="R1007" s="962"/>
      <c r="S1007" s="962"/>
      <c r="T1007" s="962"/>
      <c r="V1007" s="463"/>
    </row>
    <row r="1008" spans="8:22" ht="12.75">
      <c r="H1008" s="962"/>
      <c r="I1008" s="962"/>
      <c r="J1008" s="962"/>
      <c r="K1008" s="962"/>
      <c r="L1008" s="962"/>
      <c r="M1008" s="962"/>
      <c r="N1008" s="962"/>
      <c r="O1008" s="962"/>
      <c r="P1008" s="962"/>
      <c r="Q1008" s="962"/>
      <c r="R1008" s="962"/>
      <c r="S1008" s="962"/>
      <c r="T1008" s="962"/>
      <c r="V1008" s="463"/>
    </row>
    <row r="1009" spans="8:22" ht="12.75">
      <c r="H1009" s="962"/>
      <c r="I1009" s="962"/>
      <c r="J1009" s="962"/>
      <c r="K1009" s="962"/>
      <c r="L1009" s="962"/>
      <c r="M1009" s="962"/>
      <c r="N1009" s="962"/>
      <c r="O1009" s="962"/>
      <c r="P1009" s="962"/>
      <c r="Q1009" s="962"/>
      <c r="R1009" s="962"/>
      <c r="S1009" s="962"/>
      <c r="T1009" s="962"/>
      <c r="V1009" s="463"/>
    </row>
    <row r="1010" spans="8:22" ht="12.75">
      <c r="H1010" s="962"/>
      <c r="I1010" s="962"/>
      <c r="J1010" s="962"/>
      <c r="K1010" s="962"/>
      <c r="L1010" s="962"/>
      <c r="M1010" s="962"/>
      <c r="N1010" s="962"/>
      <c r="O1010" s="962"/>
      <c r="P1010" s="962"/>
      <c r="Q1010" s="962"/>
      <c r="R1010" s="962"/>
      <c r="S1010" s="962"/>
      <c r="T1010" s="962"/>
      <c r="V1010" s="463"/>
    </row>
    <row r="1011" spans="8:22" ht="12.75">
      <c r="H1011" s="962"/>
      <c r="I1011" s="962"/>
      <c r="J1011" s="962"/>
      <c r="K1011" s="962"/>
      <c r="L1011" s="962"/>
      <c r="M1011" s="962"/>
      <c r="N1011" s="962"/>
      <c r="O1011" s="962"/>
      <c r="P1011" s="962"/>
      <c r="Q1011" s="962"/>
      <c r="R1011" s="962"/>
      <c r="S1011" s="962"/>
      <c r="T1011" s="962"/>
      <c r="V1011" s="463"/>
    </row>
    <row r="1012" spans="8:22" ht="12.75">
      <c r="H1012" s="962"/>
      <c r="I1012" s="962"/>
      <c r="J1012" s="962"/>
      <c r="K1012" s="962"/>
      <c r="L1012" s="962"/>
      <c r="M1012" s="962"/>
      <c r="N1012" s="962"/>
      <c r="O1012" s="962"/>
      <c r="P1012" s="962"/>
      <c r="Q1012" s="962"/>
      <c r="R1012" s="962"/>
      <c r="S1012" s="962"/>
      <c r="T1012" s="962"/>
      <c r="V1012" s="463"/>
    </row>
    <row r="1013" spans="8:22" ht="12.75">
      <c r="H1013" s="962"/>
      <c r="I1013" s="962"/>
      <c r="J1013" s="962"/>
      <c r="K1013" s="962"/>
      <c r="L1013" s="962"/>
      <c r="M1013" s="962"/>
      <c r="N1013" s="962"/>
      <c r="O1013" s="962"/>
      <c r="P1013" s="962"/>
      <c r="Q1013" s="962"/>
      <c r="R1013" s="962"/>
      <c r="S1013" s="962"/>
      <c r="T1013" s="962"/>
      <c r="V1013" s="463"/>
    </row>
    <row r="1014" spans="8:22" ht="12.75">
      <c r="H1014" s="962"/>
      <c r="I1014" s="962"/>
      <c r="J1014" s="962"/>
      <c r="K1014" s="962"/>
      <c r="L1014" s="962"/>
      <c r="M1014" s="962"/>
      <c r="N1014" s="962"/>
      <c r="O1014" s="962"/>
      <c r="P1014" s="962"/>
      <c r="Q1014" s="962"/>
      <c r="R1014" s="962"/>
      <c r="S1014" s="962"/>
      <c r="T1014" s="962"/>
      <c r="V1014" s="463"/>
    </row>
    <row r="1015" spans="8:22" ht="12.75">
      <c r="H1015" s="962"/>
      <c r="I1015" s="962"/>
      <c r="J1015" s="962"/>
      <c r="K1015" s="962"/>
      <c r="L1015" s="962"/>
      <c r="M1015" s="962"/>
      <c r="N1015" s="962"/>
      <c r="O1015" s="962"/>
      <c r="P1015" s="962"/>
      <c r="Q1015" s="962"/>
      <c r="R1015" s="962"/>
      <c r="S1015" s="962"/>
      <c r="T1015" s="962"/>
      <c r="V1015" s="463"/>
    </row>
    <row r="1016" spans="8:22" ht="12.75">
      <c r="H1016" s="962"/>
      <c r="I1016" s="962"/>
      <c r="J1016" s="962"/>
      <c r="K1016" s="962"/>
      <c r="L1016" s="962"/>
      <c r="M1016" s="962"/>
      <c r="N1016" s="962"/>
      <c r="O1016" s="962"/>
      <c r="P1016" s="962"/>
      <c r="Q1016" s="962"/>
      <c r="R1016" s="962"/>
      <c r="S1016" s="962"/>
      <c r="T1016" s="962"/>
      <c r="V1016" s="463"/>
    </row>
    <row r="1017" spans="8:22" ht="12.75">
      <c r="H1017" s="962"/>
      <c r="I1017" s="962"/>
      <c r="J1017" s="962"/>
      <c r="K1017" s="962"/>
      <c r="L1017" s="962"/>
      <c r="M1017" s="962"/>
      <c r="N1017" s="962"/>
      <c r="O1017" s="962"/>
      <c r="P1017" s="962"/>
      <c r="Q1017" s="962"/>
      <c r="R1017" s="962"/>
      <c r="S1017" s="962"/>
      <c r="T1017" s="962"/>
      <c r="V1017" s="463"/>
    </row>
    <row r="1018" spans="8:22" ht="12.75">
      <c r="H1018" s="962"/>
      <c r="I1018" s="962"/>
      <c r="J1018" s="962"/>
      <c r="K1018" s="962"/>
      <c r="L1018" s="962"/>
      <c r="M1018" s="962"/>
      <c r="N1018" s="962"/>
      <c r="O1018" s="962"/>
      <c r="P1018" s="962"/>
      <c r="Q1018" s="962"/>
      <c r="R1018" s="962"/>
      <c r="S1018" s="962"/>
      <c r="T1018" s="962"/>
      <c r="V1018" s="463"/>
    </row>
    <row r="1019" spans="8:22" ht="12.75">
      <c r="H1019" s="962"/>
      <c r="I1019" s="962"/>
      <c r="J1019" s="962"/>
      <c r="K1019" s="962"/>
      <c r="L1019" s="962"/>
      <c r="M1019" s="962"/>
      <c r="N1019" s="962"/>
      <c r="O1019" s="962"/>
      <c r="P1019" s="962"/>
      <c r="Q1019" s="962"/>
      <c r="R1019" s="962"/>
      <c r="S1019" s="962"/>
      <c r="T1019" s="962"/>
      <c r="V1019" s="463"/>
    </row>
    <row r="1020" spans="8:22" ht="12.75">
      <c r="H1020" s="962"/>
      <c r="I1020" s="962"/>
      <c r="J1020" s="962"/>
      <c r="K1020" s="962"/>
      <c r="L1020" s="962"/>
      <c r="M1020" s="962"/>
      <c r="N1020" s="962"/>
      <c r="O1020" s="962"/>
      <c r="P1020" s="962"/>
      <c r="Q1020" s="962"/>
      <c r="R1020" s="962"/>
      <c r="S1020" s="962"/>
      <c r="T1020" s="962"/>
      <c r="V1020" s="463"/>
    </row>
    <row r="1021" spans="8:22" ht="12.75">
      <c r="H1021" s="962"/>
      <c r="I1021" s="962"/>
      <c r="J1021" s="962"/>
      <c r="K1021" s="962"/>
      <c r="L1021" s="962"/>
      <c r="M1021" s="962"/>
      <c r="N1021" s="962"/>
      <c r="O1021" s="962"/>
      <c r="P1021" s="962"/>
      <c r="Q1021" s="962"/>
      <c r="R1021" s="962"/>
      <c r="S1021" s="962"/>
      <c r="T1021" s="962"/>
      <c r="V1021" s="463"/>
    </row>
    <row r="1022" spans="8:22" ht="12.75">
      <c r="H1022" s="962"/>
      <c r="I1022" s="962"/>
      <c r="J1022" s="962"/>
      <c r="K1022" s="962"/>
      <c r="L1022" s="962"/>
      <c r="M1022" s="962"/>
      <c r="N1022" s="962"/>
      <c r="O1022" s="962"/>
      <c r="P1022" s="962"/>
      <c r="Q1022" s="962"/>
      <c r="R1022" s="962"/>
      <c r="S1022" s="962"/>
      <c r="T1022" s="962"/>
      <c r="V1022" s="463"/>
    </row>
    <row r="1023" spans="8:22" ht="12.75">
      <c r="H1023" s="962"/>
      <c r="I1023" s="962"/>
      <c r="J1023" s="962"/>
      <c r="K1023" s="962"/>
      <c r="L1023" s="962"/>
      <c r="M1023" s="962"/>
      <c r="N1023" s="962"/>
      <c r="O1023" s="962"/>
      <c r="P1023" s="962"/>
      <c r="Q1023" s="962"/>
      <c r="R1023" s="962"/>
      <c r="S1023" s="962"/>
      <c r="T1023" s="962"/>
      <c r="V1023" s="463"/>
    </row>
    <row r="1024" spans="8:22" ht="12.75">
      <c r="H1024" s="962"/>
      <c r="I1024" s="962"/>
      <c r="J1024" s="962"/>
      <c r="K1024" s="962"/>
      <c r="L1024" s="962"/>
      <c r="M1024" s="962"/>
      <c r="N1024" s="962"/>
      <c r="O1024" s="962"/>
      <c r="P1024" s="962"/>
      <c r="Q1024" s="962"/>
      <c r="R1024" s="962"/>
      <c r="S1024" s="962"/>
      <c r="T1024" s="962"/>
      <c r="V1024" s="463"/>
    </row>
    <row r="1025" spans="8:22" ht="12.75">
      <c r="H1025" s="962"/>
      <c r="I1025" s="962"/>
      <c r="J1025" s="962"/>
      <c r="K1025" s="962"/>
      <c r="L1025" s="962"/>
      <c r="M1025" s="962"/>
      <c r="N1025" s="962"/>
      <c r="O1025" s="962"/>
      <c r="P1025" s="962"/>
      <c r="Q1025" s="962"/>
      <c r="R1025" s="962"/>
      <c r="S1025" s="962"/>
      <c r="T1025" s="962"/>
      <c r="V1025" s="463"/>
    </row>
    <row r="1026" spans="8:22" ht="12.75">
      <c r="H1026" s="962"/>
      <c r="I1026" s="962"/>
      <c r="J1026" s="962"/>
      <c r="K1026" s="962"/>
      <c r="L1026" s="962"/>
      <c r="M1026" s="962"/>
      <c r="N1026" s="962"/>
      <c r="O1026" s="962"/>
      <c r="P1026" s="962"/>
      <c r="Q1026" s="962"/>
      <c r="R1026" s="962"/>
      <c r="S1026" s="962"/>
      <c r="T1026" s="962"/>
      <c r="V1026" s="463"/>
    </row>
    <row r="1027" spans="8:22" ht="12.75">
      <c r="H1027" s="962"/>
      <c r="I1027" s="962"/>
      <c r="J1027" s="962"/>
      <c r="K1027" s="962"/>
      <c r="L1027" s="962"/>
      <c r="M1027" s="962"/>
      <c r="N1027" s="962"/>
      <c r="O1027" s="962"/>
      <c r="P1027" s="962"/>
      <c r="Q1027" s="962"/>
      <c r="R1027" s="962"/>
      <c r="S1027" s="962"/>
      <c r="T1027" s="962"/>
      <c r="V1027" s="463"/>
    </row>
    <row r="1028" spans="8:22" ht="12.75">
      <c r="H1028" s="962"/>
      <c r="I1028" s="962"/>
      <c r="J1028" s="962"/>
      <c r="K1028" s="962"/>
      <c r="L1028" s="962"/>
      <c r="M1028" s="962"/>
      <c r="N1028" s="962"/>
      <c r="O1028" s="962"/>
      <c r="P1028" s="962"/>
      <c r="Q1028" s="962"/>
      <c r="R1028" s="962"/>
      <c r="S1028" s="962"/>
      <c r="T1028" s="962"/>
      <c r="V1028" s="463"/>
    </row>
    <row r="1029" spans="8:22" ht="12.75">
      <c r="H1029" s="962"/>
      <c r="I1029" s="962"/>
      <c r="J1029" s="962"/>
      <c r="K1029" s="962"/>
      <c r="L1029" s="962"/>
      <c r="M1029" s="962"/>
      <c r="N1029" s="962"/>
      <c r="O1029" s="962"/>
      <c r="P1029" s="962"/>
      <c r="Q1029" s="962"/>
      <c r="R1029" s="962"/>
      <c r="S1029" s="962"/>
      <c r="T1029" s="962"/>
      <c r="V1029" s="463"/>
    </row>
    <row r="1030" spans="8:22" ht="12.75">
      <c r="H1030" s="962"/>
      <c r="I1030" s="962"/>
      <c r="J1030" s="962"/>
      <c r="K1030" s="962"/>
      <c r="L1030" s="962"/>
      <c r="M1030" s="962"/>
      <c r="N1030" s="962"/>
      <c r="O1030" s="962"/>
      <c r="P1030" s="962"/>
      <c r="Q1030" s="962"/>
      <c r="R1030" s="962"/>
      <c r="S1030" s="962"/>
      <c r="T1030" s="962"/>
      <c r="V1030" s="463"/>
    </row>
    <row r="1031" spans="8:22" ht="12.75">
      <c r="H1031" s="962"/>
      <c r="I1031" s="962"/>
      <c r="J1031" s="962"/>
      <c r="K1031" s="962"/>
      <c r="L1031" s="962"/>
      <c r="M1031" s="962"/>
      <c r="N1031" s="962"/>
      <c r="O1031" s="962"/>
      <c r="P1031" s="962"/>
      <c r="Q1031" s="962"/>
      <c r="R1031" s="962"/>
      <c r="S1031" s="962"/>
      <c r="T1031" s="962"/>
      <c r="V1031" s="463"/>
    </row>
    <row r="1032" spans="8:22" ht="12.75">
      <c r="H1032" s="962"/>
      <c r="I1032" s="962"/>
      <c r="J1032" s="962"/>
      <c r="K1032" s="962"/>
      <c r="L1032" s="962"/>
      <c r="M1032" s="962"/>
      <c r="N1032" s="962"/>
      <c r="O1032" s="962"/>
      <c r="P1032" s="962"/>
      <c r="Q1032" s="962"/>
      <c r="R1032" s="962"/>
      <c r="S1032" s="962"/>
      <c r="T1032" s="962"/>
      <c r="V1032" s="463"/>
    </row>
    <row r="1033" spans="8:22" ht="12.75">
      <c r="H1033" s="962"/>
      <c r="I1033" s="962"/>
      <c r="J1033" s="962"/>
      <c r="K1033" s="962"/>
      <c r="L1033" s="962"/>
      <c r="M1033" s="962"/>
      <c r="N1033" s="962"/>
      <c r="O1033" s="962"/>
      <c r="P1033" s="962"/>
      <c r="Q1033" s="962"/>
      <c r="R1033" s="962"/>
      <c r="S1033" s="962"/>
      <c r="T1033" s="962"/>
      <c r="V1033" s="463"/>
    </row>
    <row r="1034" spans="8:22" ht="12.75">
      <c r="H1034" s="962"/>
      <c r="I1034" s="962"/>
      <c r="J1034" s="962"/>
      <c r="K1034" s="962"/>
      <c r="L1034" s="962"/>
      <c r="M1034" s="962"/>
      <c r="N1034" s="962"/>
      <c r="O1034" s="962"/>
      <c r="P1034" s="962"/>
      <c r="Q1034" s="962"/>
      <c r="R1034" s="962"/>
      <c r="S1034" s="962"/>
      <c r="T1034" s="962"/>
      <c r="V1034" s="463"/>
    </row>
    <row r="1035" spans="8:22" ht="12.75">
      <c r="H1035" s="962"/>
      <c r="I1035" s="962"/>
      <c r="J1035" s="962"/>
      <c r="K1035" s="962"/>
      <c r="L1035" s="962"/>
      <c r="M1035" s="962"/>
      <c r="N1035" s="962"/>
      <c r="O1035" s="962"/>
      <c r="P1035" s="962"/>
      <c r="Q1035" s="962"/>
      <c r="R1035" s="962"/>
      <c r="S1035" s="962"/>
      <c r="T1035" s="962"/>
      <c r="V1035" s="463"/>
    </row>
    <row r="1036" spans="8:22" ht="12.75">
      <c r="H1036" s="962"/>
      <c r="I1036" s="962"/>
      <c r="J1036" s="962"/>
      <c r="K1036" s="962"/>
      <c r="L1036" s="962"/>
      <c r="M1036" s="962"/>
      <c r="N1036" s="962"/>
      <c r="O1036" s="962"/>
      <c r="P1036" s="962"/>
      <c r="Q1036" s="962"/>
      <c r="R1036" s="962"/>
      <c r="S1036" s="962"/>
      <c r="T1036" s="962"/>
      <c r="V1036" s="463"/>
    </row>
    <row r="1037" spans="8:22" ht="12.75">
      <c r="H1037" s="962"/>
      <c r="I1037" s="962"/>
      <c r="J1037" s="962"/>
      <c r="K1037" s="962"/>
      <c r="L1037" s="962"/>
      <c r="M1037" s="962"/>
      <c r="N1037" s="962"/>
      <c r="O1037" s="962"/>
      <c r="P1037" s="962"/>
      <c r="Q1037" s="962"/>
      <c r="R1037" s="962"/>
      <c r="S1037" s="962"/>
      <c r="T1037" s="962"/>
      <c r="V1037" s="463"/>
    </row>
    <row r="1038" spans="8:22" ht="12.75">
      <c r="H1038" s="962"/>
      <c r="I1038" s="962"/>
      <c r="J1038" s="962"/>
      <c r="K1038" s="962"/>
      <c r="L1038" s="962"/>
      <c r="M1038" s="962"/>
      <c r="N1038" s="962"/>
      <c r="O1038" s="962"/>
      <c r="P1038" s="962"/>
      <c r="Q1038" s="962"/>
      <c r="R1038" s="962"/>
      <c r="S1038" s="962"/>
      <c r="T1038" s="962"/>
      <c r="V1038" s="463"/>
    </row>
    <row r="1039" spans="8:22" ht="12.75">
      <c r="H1039" s="962"/>
      <c r="I1039" s="962"/>
      <c r="J1039" s="962"/>
      <c r="K1039" s="962"/>
      <c r="L1039" s="962"/>
      <c r="M1039" s="962"/>
      <c r="N1039" s="962"/>
      <c r="O1039" s="962"/>
      <c r="P1039" s="962"/>
      <c r="Q1039" s="962"/>
      <c r="R1039" s="962"/>
      <c r="S1039" s="962"/>
      <c r="T1039" s="962"/>
      <c r="V1039" s="463"/>
    </row>
    <row r="1040" spans="8:22" ht="12.75">
      <c r="H1040" s="962"/>
      <c r="I1040" s="962"/>
      <c r="J1040" s="962"/>
      <c r="K1040" s="962"/>
      <c r="L1040" s="962"/>
      <c r="M1040" s="962"/>
      <c r="N1040" s="962"/>
      <c r="O1040" s="962"/>
      <c r="P1040" s="962"/>
      <c r="Q1040" s="962"/>
      <c r="R1040" s="962"/>
      <c r="S1040" s="962"/>
      <c r="T1040" s="962"/>
      <c r="V1040" s="463"/>
    </row>
    <row r="1041" spans="8:22" ht="12.75">
      <c r="H1041" s="962"/>
      <c r="I1041" s="962"/>
      <c r="J1041" s="962"/>
      <c r="K1041" s="962"/>
      <c r="L1041" s="962"/>
      <c r="M1041" s="962"/>
      <c r="N1041" s="962"/>
      <c r="O1041" s="962"/>
      <c r="P1041" s="962"/>
      <c r="Q1041" s="962"/>
      <c r="R1041" s="962"/>
      <c r="S1041" s="962"/>
      <c r="T1041" s="962"/>
      <c r="V1041" s="463"/>
    </row>
    <row r="1042" spans="8:22" ht="12.75">
      <c r="H1042" s="962"/>
      <c r="I1042" s="962"/>
      <c r="J1042" s="962"/>
      <c r="K1042" s="962"/>
      <c r="L1042" s="962"/>
      <c r="M1042" s="962"/>
      <c r="N1042" s="962"/>
      <c r="O1042" s="962"/>
      <c r="P1042" s="962"/>
      <c r="Q1042" s="962"/>
      <c r="R1042" s="962"/>
      <c r="S1042" s="962"/>
      <c r="T1042" s="962"/>
      <c r="V1042" s="463"/>
    </row>
    <row r="1043" spans="8:22" ht="12.75">
      <c r="H1043" s="962"/>
      <c r="I1043" s="962"/>
      <c r="J1043" s="962"/>
      <c r="K1043" s="962"/>
      <c r="L1043" s="962"/>
      <c r="M1043" s="962"/>
      <c r="N1043" s="962"/>
      <c r="O1043" s="962"/>
      <c r="P1043" s="962"/>
      <c r="Q1043" s="962"/>
      <c r="R1043" s="962"/>
      <c r="S1043" s="962"/>
      <c r="T1043" s="962"/>
      <c r="V1043" s="463"/>
    </row>
    <row r="1044" spans="8:22" ht="12.75">
      <c r="H1044" s="962"/>
      <c r="I1044" s="962"/>
      <c r="J1044" s="962"/>
      <c r="K1044" s="962"/>
      <c r="L1044" s="962"/>
      <c r="M1044" s="962"/>
      <c r="N1044" s="962"/>
      <c r="O1044" s="962"/>
      <c r="P1044" s="962"/>
      <c r="Q1044" s="962"/>
      <c r="R1044" s="962"/>
      <c r="S1044" s="962"/>
      <c r="T1044" s="962"/>
      <c r="V1044" s="463"/>
    </row>
    <row r="1045" spans="8:22" ht="12.75">
      <c r="H1045" s="962"/>
      <c r="I1045" s="962"/>
      <c r="J1045" s="962"/>
      <c r="K1045" s="962"/>
      <c r="L1045" s="962"/>
      <c r="M1045" s="962"/>
      <c r="N1045" s="962"/>
      <c r="O1045" s="962"/>
      <c r="P1045" s="962"/>
      <c r="Q1045" s="962"/>
      <c r="R1045" s="962"/>
      <c r="S1045" s="962"/>
      <c r="T1045" s="962"/>
      <c r="V1045" s="463"/>
    </row>
    <row r="1046" spans="8:22" ht="12.75">
      <c r="H1046" s="962"/>
      <c r="I1046" s="962"/>
      <c r="J1046" s="962"/>
      <c r="K1046" s="962"/>
      <c r="L1046" s="962"/>
      <c r="M1046" s="962"/>
      <c r="N1046" s="962"/>
      <c r="O1046" s="962"/>
      <c r="P1046" s="962"/>
      <c r="Q1046" s="962"/>
      <c r="R1046" s="962"/>
      <c r="S1046" s="962"/>
      <c r="T1046" s="962"/>
      <c r="V1046" s="463"/>
    </row>
    <row r="1047" spans="8:22" ht="12.75">
      <c r="H1047" s="962"/>
      <c r="I1047" s="962"/>
      <c r="J1047" s="962"/>
      <c r="K1047" s="962"/>
      <c r="L1047" s="962"/>
      <c r="M1047" s="962"/>
      <c r="N1047" s="962"/>
      <c r="O1047" s="962"/>
      <c r="P1047" s="962"/>
      <c r="Q1047" s="962"/>
      <c r="R1047" s="962"/>
      <c r="S1047" s="962"/>
      <c r="T1047" s="962"/>
      <c r="V1047" s="463"/>
    </row>
    <row r="1048" spans="8:22" ht="12.75">
      <c r="H1048" s="962"/>
      <c r="I1048" s="962"/>
      <c r="J1048" s="962"/>
      <c r="K1048" s="962"/>
      <c r="L1048" s="962"/>
      <c r="M1048" s="962"/>
      <c r="N1048" s="962"/>
      <c r="O1048" s="962"/>
      <c r="P1048" s="962"/>
      <c r="Q1048" s="962"/>
      <c r="R1048" s="962"/>
      <c r="S1048" s="962"/>
      <c r="T1048" s="962"/>
      <c r="V1048" s="463"/>
    </row>
    <row r="1049" spans="8:22" ht="12.75">
      <c r="H1049" s="962"/>
      <c r="I1049" s="962"/>
      <c r="J1049" s="962"/>
      <c r="K1049" s="962"/>
      <c r="L1049" s="962"/>
      <c r="M1049" s="962"/>
      <c r="N1049" s="962"/>
      <c r="O1049" s="962"/>
      <c r="P1049" s="962"/>
      <c r="Q1049" s="962"/>
      <c r="R1049" s="962"/>
      <c r="S1049" s="962"/>
      <c r="T1049" s="962"/>
      <c r="V1049" s="463"/>
    </row>
    <row r="1050" spans="8:22" ht="12.75">
      <c r="H1050" s="962"/>
      <c r="I1050" s="962"/>
      <c r="J1050" s="962"/>
      <c r="K1050" s="962"/>
      <c r="L1050" s="962"/>
      <c r="M1050" s="962"/>
      <c r="N1050" s="962"/>
      <c r="O1050" s="962"/>
      <c r="P1050" s="962"/>
      <c r="Q1050" s="962"/>
      <c r="R1050" s="962"/>
      <c r="S1050" s="962"/>
      <c r="T1050" s="962"/>
      <c r="V1050" s="463"/>
    </row>
    <row r="1051" spans="8:22" ht="12.75">
      <c r="H1051" s="962"/>
      <c r="I1051" s="962"/>
      <c r="J1051" s="962"/>
      <c r="K1051" s="962"/>
      <c r="L1051" s="962"/>
      <c r="M1051" s="962"/>
      <c r="N1051" s="962"/>
      <c r="O1051" s="962"/>
      <c r="P1051" s="962"/>
      <c r="Q1051" s="962"/>
      <c r="R1051" s="962"/>
      <c r="S1051" s="962"/>
      <c r="T1051" s="962"/>
      <c r="V1051" s="463"/>
    </row>
    <row r="1052" spans="8:22" ht="12.75">
      <c r="H1052" s="962"/>
      <c r="I1052" s="962"/>
      <c r="J1052" s="962"/>
      <c r="K1052" s="962"/>
      <c r="L1052" s="962"/>
      <c r="M1052" s="962"/>
      <c r="N1052" s="962"/>
      <c r="O1052" s="962"/>
      <c r="P1052" s="962"/>
      <c r="Q1052" s="962"/>
      <c r="R1052" s="962"/>
      <c r="S1052" s="962"/>
      <c r="T1052" s="962"/>
      <c r="V1052" s="463"/>
    </row>
    <row r="1053" spans="8:22" ht="12.75">
      <c r="H1053" s="962"/>
      <c r="I1053" s="962"/>
      <c r="J1053" s="962"/>
      <c r="K1053" s="962"/>
      <c r="L1053" s="962"/>
      <c r="M1053" s="962"/>
      <c r="N1053" s="962"/>
      <c r="O1053" s="962"/>
      <c r="P1053" s="962"/>
      <c r="Q1053" s="962"/>
      <c r="R1053" s="962"/>
      <c r="S1053" s="962"/>
      <c r="T1053" s="962"/>
      <c r="V1053" s="463"/>
    </row>
    <row r="1054" spans="8:22" ht="12.75">
      <c r="H1054" s="962"/>
      <c r="I1054" s="962"/>
      <c r="J1054" s="962"/>
      <c r="K1054" s="962"/>
      <c r="L1054" s="962"/>
      <c r="M1054" s="962"/>
      <c r="N1054" s="962"/>
      <c r="O1054" s="962"/>
      <c r="P1054" s="962"/>
      <c r="Q1054" s="962"/>
      <c r="R1054" s="962"/>
      <c r="S1054" s="962"/>
      <c r="T1054" s="962"/>
      <c r="V1054" s="463"/>
    </row>
    <row r="1055" spans="8:22" ht="12.75">
      <c r="H1055" s="962"/>
      <c r="I1055" s="962"/>
      <c r="J1055" s="962"/>
      <c r="K1055" s="962"/>
      <c r="L1055" s="962"/>
      <c r="M1055" s="962"/>
      <c r="N1055" s="962"/>
      <c r="O1055" s="962"/>
      <c r="P1055" s="962"/>
      <c r="Q1055" s="962"/>
      <c r="R1055" s="962"/>
      <c r="S1055" s="962"/>
      <c r="T1055" s="962"/>
      <c r="V1055" s="463"/>
    </row>
    <row r="1056" spans="8:22" ht="12.75">
      <c r="H1056" s="962"/>
      <c r="I1056" s="962"/>
      <c r="J1056" s="962"/>
      <c r="K1056" s="962"/>
      <c r="L1056" s="962"/>
      <c r="M1056" s="962"/>
      <c r="N1056" s="962"/>
      <c r="O1056" s="962"/>
      <c r="P1056" s="962"/>
      <c r="Q1056" s="962"/>
      <c r="R1056" s="962"/>
      <c r="S1056" s="962"/>
      <c r="T1056" s="962"/>
      <c r="V1056" s="463"/>
    </row>
    <row r="1057" spans="8:22" ht="12.75">
      <c r="H1057" s="962"/>
      <c r="I1057" s="962"/>
      <c r="J1057" s="962"/>
      <c r="K1057" s="962"/>
      <c r="L1057" s="962"/>
      <c r="M1057" s="962"/>
      <c r="N1057" s="962"/>
      <c r="O1057" s="962"/>
      <c r="P1057" s="962"/>
      <c r="Q1057" s="962"/>
      <c r="R1057" s="962"/>
      <c r="S1057" s="962"/>
      <c r="T1057" s="962"/>
      <c r="V1057" s="463"/>
    </row>
    <row r="1058" spans="8:22" ht="12.75">
      <c r="H1058" s="962"/>
      <c r="I1058" s="962"/>
      <c r="J1058" s="962"/>
      <c r="K1058" s="962"/>
      <c r="L1058" s="962"/>
      <c r="M1058" s="962"/>
      <c r="N1058" s="962"/>
      <c r="O1058" s="962"/>
      <c r="P1058" s="962"/>
      <c r="Q1058" s="962"/>
      <c r="R1058" s="962"/>
      <c r="S1058" s="962"/>
      <c r="T1058" s="962"/>
      <c r="V1058" s="463"/>
    </row>
    <row r="1059" spans="8:22" ht="12.75">
      <c r="H1059" s="962"/>
      <c r="I1059" s="962"/>
      <c r="J1059" s="962"/>
      <c r="K1059" s="962"/>
      <c r="L1059" s="962"/>
      <c r="M1059" s="962"/>
      <c r="N1059" s="962"/>
      <c r="O1059" s="962"/>
      <c r="P1059" s="962"/>
      <c r="Q1059" s="962"/>
      <c r="R1059" s="962"/>
      <c r="S1059" s="962"/>
      <c r="T1059" s="962"/>
      <c r="V1059" s="463"/>
    </row>
    <row r="1060" spans="8:22" ht="12.75">
      <c r="H1060" s="962"/>
      <c r="I1060" s="962"/>
      <c r="J1060" s="962"/>
      <c r="K1060" s="962"/>
      <c r="L1060" s="962"/>
      <c r="M1060" s="962"/>
      <c r="N1060" s="962"/>
      <c r="O1060" s="962"/>
      <c r="P1060" s="962"/>
      <c r="Q1060" s="962"/>
      <c r="R1060" s="962"/>
      <c r="S1060" s="962"/>
      <c r="T1060" s="962"/>
      <c r="V1060" s="463"/>
    </row>
    <row r="1061" spans="8:22" ht="12.75">
      <c r="H1061" s="962"/>
      <c r="I1061" s="962"/>
      <c r="J1061" s="962"/>
      <c r="K1061" s="962"/>
      <c r="L1061" s="962"/>
      <c r="M1061" s="962"/>
      <c r="N1061" s="962"/>
      <c r="O1061" s="962"/>
      <c r="P1061" s="962"/>
      <c r="Q1061" s="962"/>
      <c r="R1061" s="962"/>
      <c r="S1061" s="962"/>
      <c r="T1061" s="962"/>
      <c r="V1061" s="463"/>
    </row>
    <row r="1062" spans="8:22" ht="12.75">
      <c r="H1062" s="962"/>
      <c r="I1062" s="962"/>
      <c r="J1062" s="962"/>
      <c r="K1062" s="962"/>
      <c r="L1062" s="962"/>
      <c r="M1062" s="962"/>
      <c r="N1062" s="962"/>
      <c r="O1062" s="962"/>
      <c r="P1062" s="962"/>
      <c r="Q1062" s="962"/>
      <c r="R1062" s="962"/>
      <c r="S1062" s="962"/>
      <c r="T1062" s="962"/>
      <c r="V1062" s="463"/>
    </row>
    <row r="1063" spans="8:22" ht="12.75">
      <c r="H1063" s="962"/>
      <c r="I1063" s="962"/>
      <c r="J1063" s="962"/>
      <c r="K1063" s="962"/>
      <c r="L1063" s="962"/>
      <c r="M1063" s="962"/>
      <c r="N1063" s="962"/>
      <c r="O1063" s="962"/>
      <c r="P1063" s="962"/>
      <c r="Q1063" s="962"/>
      <c r="R1063" s="962"/>
      <c r="S1063" s="962"/>
      <c r="T1063" s="962"/>
      <c r="V1063" s="463"/>
    </row>
    <row r="1064" spans="8:22" ht="12.75">
      <c r="H1064" s="962"/>
      <c r="I1064" s="962"/>
      <c r="J1064" s="962"/>
      <c r="K1064" s="962"/>
      <c r="L1064" s="962"/>
      <c r="M1064" s="962"/>
      <c r="N1064" s="962"/>
      <c r="O1064" s="962"/>
      <c r="P1064" s="962"/>
      <c r="Q1064" s="962"/>
      <c r="R1064" s="962"/>
      <c r="S1064" s="962"/>
      <c r="T1064" s="962"/>
      <c r="V1064" s="463"/>
    </row>
    <row r="1065" spans="8:22" ht="12.75">
      <c r="H1065" s="962"/>
      <c r="I1065" s="962"/>
      <c r="J1065" s="962"/>
      <c r="K1065" s="962"/>
      <c r="L1065" s="962"/>
      <c r="M1065" s="962"/>
      <c r="N1065" s="962"/>
      <c r="O1065" s="962"/>
      <c r="P1065" s="962"/>
      <c r="Q1065" s="962"/>
      <c r="R1065" s="962"/>
      <c r="S1065" s="962"/>
      <c r="T1065" s="962"/>
      <c r="V1065" s="463"/>
    </row>
    <row r="1066" spans="8:22" ht="12.75">
      <c r="H1066" s="962"/>
      <c r="I1066" s="962"/>
      <c r="J1066" s="962"/>
      <c r="K1066" s="962"/>
      <c r="L1066" s="962"/>
      <c r="M1066" s="962"/>
      <c r="N1066" s="962"/>
      <c r="O1066" s="962"/>
      <c r="P1066" s="962"/>
      <c r="Q1066" s="962"/>
      <c r="R1066" s="962"/>
      <c r="S1066" s="962"/>
      <c r="T1066" s="962"/>
      <c r="V1066" s="463"/>
    </row>
    <row r="1067" spans="8:22" ht="12.75">
      <c r="H1067" s="962"/>
      <c r="I1067" s="962"/>
      <c r="J1067" s="962"/>
      <c r="K1067" s="962"/>
      <c r="L1067" s="962"/>
      <c r="M1067" s="962"/>
      <c r="N1067" s="962"/>
      <c r="O1067" s="962"/>
      <c r="P1067" s="962"/>
      <c r="Q1067" s="962"/>
      <c r="R1067" s="962"/>
      <c r="S1067" s="962"/>
      <c r="T1067" s="962"/>
      <c r="V1067" s="463"/>
    </row>
    <row r="1068" spans="8:22" ht="12.75">
      <c r="H1068" s="962"/>
      <c r="I1068" s="962"/>
      <c r="J1068" s="962"/>
      <c r="K1068" s="962"/>
      <c r="L1068" s="962"/>
      <c r="M1068" s="962"/>
      <c r="N1068" s="962"/>
      <c r="O1068" s="962"/>
      <c r="P1068" s="962"/>
      <c r="Q1068" s="962"/>
      <c r="R1068" s="962"/>
      <c r="S1068" s="962"/>
      <c r="T1068" s="962"/>
      <c r="V1068" s="463"/>
    </row>
    <row r="1069" spans="8:22" ht="12.75">
      <c r="H1069" s="962"/>
      <c r="I1069" s="962"/>
      <c r="J1069" s="962"/>
      <c r="K1069" s="962"/>
      <c r="L1069" s="962"/>
      <c r="M1069" s="962"/>
      <c r="N1069" s="962"/>
      <c r="O1069" s="962"/>
      <c r="P1069" s="962"/>
      <c r="Q1069" s="962"/>
      <c r="R1069" s="962"/>
      <c r="S1069" s="962"/>
      <c r="T1069" s="962"/>
      <c r="V1069" s="463"/>
    </row>
    <row r="1070" spans="8:22" ht="12.75">
      <c r="H1070" s="962"/>
      <c r="I1070" s="962"/>
      <c r="J1070" s="962"/>
      <c r="K1070" s="962"/>
      <c r="L1070" s="962"/>
      <c r="M1070" s="962"/>
      <c r="N1070" s="962"/>
      <c r="O1070" s="962"/>
      <c r="P1070" s="962"/>
      <c r="Q1070" s="962"/>
      <c r="R1070" s="962"/>
      <c r="S1070" s="962"/>
      <c r="T1070" s="962"/>
      <c r="V1070" s="463"/>
    </row>
    <row r="1071" spans="8:22" ht="12.75">
      <c r="H1071" s="962"/>
      <c r="I1071" s="962"/>
      <c r="J1071" s="962"/>
      <c r="K1071" s="962"/>
      <c r="L1071" s="962"/>
      <c r="M1071" s="962"/>
      <c r="N1071" s="962"/>
      <c r="O1071" s="962"/>
      <c r="P1071" s="962"/>
      <c r="Q1071" s="962"/>
      <c r="R1071" s="962"/>
      <c r="S1071" s="962"/>
      <c r="T1071" s="962"/>
      <c r="V1071" s="463"/>
    </row>
    <row r="1072" spans="8:22" ht="12.75">
      <c r="H1072" s="962"/>
      <c r="I1072" s="962"/>
      <c r="J1072" s="962"/>
      <c r="K1072" s="962"/>
      <c r="L1072" s="962"/>
      <c r="M1072" s="962"/>
      <c r="N1072" s="962"/>
      <c r="O1072" s="962"/>
      <c r="P1072" s="962"/>
      <c r="Q1072" s="962"/>
      <c r="R1072" s="962"/>
      <c r="S1072" s="962"/>
      <c r="T1072" s="962"/>
      <c r="V1072" s="463"/>
    </row>
    <row r="1073" spans="8:22" ht="12.75">
      <c r="H1073" s="962"/>
      <c r="I1073" s="962"/>
      <c r="J1073" s="962"/>
      <c r="K1073" s="962"/>
      <c r="L1073" s="962"/>
      <c r="M1073" s="962"/>
      <c r="N1073" s="962"/>
      <c r="O1073" s="962"/>
      <c r="P1073" s="962"/>
      <c r="Q1073" s="962"/>
      <c r="R1073" s="962"/>
      <c r="S1073" s="962"/>
      <c r="T1073" s="962"/>
      <c r="V1073" s="463"/>
    </row>
    <row r="1074" spans="8:22" ht="12.75">
      <c r="H1074" s="962"/>
      <c r="I1074" s="962"/>
      <c r="J1074" s="962"/>
      <c r="K1074" s="962"/>
      <c r="L1074" s="962"/>
      <c r="M1074" s="962"/>
      <c r="N1074" s="962"/>
      <c r="O1074" s="962"/>
      <c r="P1074" s="962"/>
      <c r="Q1074" s="962"/>
      <c r="R1074" s="962"/>
      <c r="S1074" s="962"/>
      <c r="T1074" s="962"/>
      <c r="V1074" s="463"/>
    </row>
    <row r="1075" spans="8:22" ht="12.75">
      <c r="H1075" s="962"/>
      <c r="I1075" s="962"/>
      <c r="J1075" s="962"/>
      <c r="K1075" s="962"/>
      <c r="L1075" s="962"/>
      <c r="M1075" s="962"/>
      <c r="N1075" s="962"/>
      <c r="O1075" s="962"/>
      <c r="P1075" s="962"/>
      <c r="Q1075" s="962"/>
      <c r="R1075" s="962"/>
      <c r="S1075" s="962"/>
      <c r="T1075" s="962"/>
      <c r="V1075" s="463"/>
    </row>
    <row r="1076" spans="8:22" ht="12.75">
      <c r="H1076" s="962"/>
      <c r="I1076" s="962"/>
      <c r="J1076" s="962"/>
      <c r="K1076" s="962"/>
      <c r="L1076" s="962"/>
      <c r="M1076" s="962"/>
      <c r="N1076" s="962"/>
      <c r="O1076" s="962"/>
      <c r="P1076" s="962"/>
      <c r="Q1076" s="962"/>
      <c r="R1076" s="962"/>
      <c r="S1076" s="962"/>
      <c r="T1076" s="962"/>
      <c r="V1076" s="463"/>
    </row>
    <row r="1077" spans="8:22" ht="12.75">
      <c r="H1077" s="962"/>
      <c r="I1077" s="962"/>
      <c r="J1077" s="962"/>
      <c r="K1077" s="962"/>
      <c r="L1077" s="962"/>
      <c r="M1077" s="962"/>
      <c r="N1077" s="962"/>
      <c r="O1077" s="962"/>
      <c r="P1077" s="962"/>
      <c r="Q1077" s="962"/>
      <c r="R1077" s="962"/>
      <c r="S1077" s="962"/>
      <c r="T1077" s="962"/>
      <c r="V1077" s="463"/>
    </row>
    <row r="1078" spans="8:22" ht="12.75">
      <c r="H1078" s="962"/>
      <c r="I1078" s="962"/>
      <c r="J1078" s="962"/>
      <c r="K1078" s="962"/>
      <c r="L1078" s="962"/>
      <c r="M1078" s="962"/>
      <c r="N1078" s="962"/>
      <c r="O1078" s="962"/>
      <c r="P1078" s="962"/>
      <c r="Q1078" s="962"/>
      <c r="R1078" s="962"/>
      <c r="S1078" s="962"/>
      <c r="T1078" s="962"/>
      <c r="V1078" s="463"/>
    </row>
    <row r="1079" spans="8:22" ht="12.75">
      <c r="H1079" s="962"/>
      <c r="I1079" s="962"/>
      <c r="J1079" s="962"/>
      <c r="K1079" s="962"/>
      <c r="L1079" s="962"/>
      <c r="M1079" s="962"/>
      <c r="N1079" s="962"/>
      <c r="O1079" s="962"/>
      <c r="P1079" s="962"/>
      <c r="Q1079" s="962"/>
      <c r="R1079" s="962"/>
      <c r="S1079" s="962"/>
      <c r="T1079" s="962"/>
      <c r="V1079" s="463"/>
    </row>
    <row r="1080" spans="8:22" ht="12.75">
      <c r="H1080" s="962"/>
      <c r="I1080" s="962"/>
      <c r="J1080" s="962"/>
      <c r="K1080" s="962"/>
      <c r="L1080" s="962"/>
      <c r="M1080" s="962"/>
      <c r="N1080" s="962"/>
      <c r="O1080" s="962"/>
      <c r="P1080" s="962"/>
      <c r="Q1080" s="962"/>
      <c r="R1080" s="962"/>
      <c r="S1080" s="962"/>
      <c r="T1080" s="962"/>
      <c r="V1080" s="463"/>
    </row>
    <row r="1081" spans="8:22" ht="12.75">
      <c r="H1081" s="962"/>
      <c r="I1081" s="962"/>
      <c r="J1081" s="962"/>
      <c r="K1081" s="962"/>
      <c r="L1081" s="962"/>
      <c r="M1081" s="962"/>
      <c r="N1081" s="962"/>
      <c r="O1081" s="962"/>
      <c r="P1081" s="962"/>
      <c r="Q1081" s="962"/>
      <c r="R1081" s="962"/>
      <c r="S1081" s="962"/>
      <c r="T1081" s="962"/>
      <c r="V1081" s="463"/>
    </row>
    <row r="1082" spans="8:22" ht="12.75">
      <c r="H1082" s="962"/>
      <c r="I1082" s="962"/>
      <c r="J1082" s="962"/>
      <c r="K1082" s="962"/>
      <c r="L1082" s="962"/>
      <c r="M1082" s="962"/>
      <c r="N1082" s="962"/>
      <c r="O1082" s="962"/>
      <c r="P1082" s="962"/>
      <c r="Q1082" s="962"/>
      <c r="R1082" s="962"/>
      <c r="S1082" s="962"/>
      <c r="T1082" s="962"/>
      <c r="V1082" s="463"/>
    </row>
    <row r="1083" spans="8:22" ht="12.75">
      <c r="H1083" s="962"/>
      <c r="I1083" s="962"/>
      <c r="J1083" s="962"/>
      <c r="K1083" s="962"/>
      <c r="L1083" s="962"/>
      <c r="M1083" s="962"/>
      <c r="N1083" s="962"/>
      <c r="O1083" s="962"/>
      <c r="P1083" s="962"/>
      <c r="Q1083" s="962"/>
      <c r="R1083" s="962"/>
      <c r="S1083" s="962"/>
      <c r="T1083" s="962"/>
      <c r="V1083" s="463"/>
    </row>
    <row r="1084" spans="8:22" ht="12.75">
      <c r="H1084" s="962"/>
      <c r="I1084" s="962"/>
      <c r="J1084" s="962"/>
      <c r="K1084" s="962"/>
      <c r="L1084" s="962"/>
      <c r="M1084" s="962"/>
      <c r="N1084" s="962"/>
      <c r="O1084" s="962"/>
      <c r="P1084" s="962"/>
      <c r="Q1084" s="962"/>
      <c r="R1084" s="962"/>
      <c r="S1084" s="962"/>
      <c r="T1084" s="962"/>
      <c r="V1084" s="463"/>
    </row>
    <row r="1085" spans="8:22" ht="12.75">
      <c r="H1085" s="962"/>
      <c r="I1085" s="962"/>
      <c r="J1085" s="962"/>
      <c r="K1085" s="962"/>
      <c r="L1085" s="962"/>
      <c r="M1085" s="962"/>
      <c r="N1085" s="962"/>
      <c r="O1085" s="962"/>
      <c r="P1085" s="962"/>
      <c r="Q1085" s="962"/>
      <c r="R1085" s="962"/>
      <c r="S1085" s="962"/>
      <c r="T1085" s="962"/>
      <c r="V1085" s="463"/>
    </row>
    <row r="1086" spans="8:22" ht="12.75">
      <c r="H1086" s="962"/>
      <c r="I1086" s="962"/>
      <c r="J1086" s="962"/>
      <c r="K1086" s="962"/>
      <c r="L1086" s="962"/>
      <c r="M1086" s="962"/>
      <c r="N1086" s="962"/>
      <c r="O1086" s="962"/>
      <c r="P1086" s="962"/>
      <c r="Q1086" s="962"/>
      <c r="R1086" s="962"/>
      <c r="S1086" s="962"/>
      <c r="T1086" s="962"/>
      <c r="V1086" s="463"/>
    </row>
    <row r="1087" spans="8:22" ht="12.75">
      <c r="H1087" s="962"/>
      <c r="I1087" s="962"/>
      <c r="J1087" s="962"/>
      <c r="K1087" s="962"/>
      <c r="L1087" s="962"/>
      <c r="M1087" s="962"/>
      <c r="N1087" s="962"/>
      <c r="O1087" s="962"/>
      <c r="P1087" s="962"/>
      <c r="Q1087" s="962"/>
      <c r="R1087" s="962"/>
      <c r="S1087" s="962"/>
      <c r="T1087" s="962"/>
      <c r="V1087" s="463"/>
    </row>
    <row r="1088" spans="8:22" ht="12.75">
      <c r="H1088" s="962"/>
      <c r="I1088" s="962"/>
      <c r="J1088" s="962"/>
      <c r="K1088" s="962"/>
      <c r="L1088" s="962"/>
      <c r="M1088" s="962"/>
      <c r="N1088" s="962"/>
      <c r="O1088" s="962"/>
      <c r="P1088" s="962"/>
      <c r="Q1088" s="962"/>
      <c r="R1088" s="962"/>
      <c r="S1088" s="962"/>
      <c r="T1088" s="962"/>
      <c r="V1088" s="463"/>
    </row>
    <row r="1089" spans="8:22" ht="12.75">
      <c r="H1089" s="962"/>
      <c r="I1089" s="962"/>
      <c r="J1089" s="962"/>
      <c r="K1089" s="962"/>
      <c r="L1089" s="962"/>
      <c r="M1089" s="962"/>
      <c r="N1089" s="962"/>
      <c r="O1089" s="962"/>
      <c r="P1089" s="962"/>
      <c r="Q1089" s="962"/>
      <c r="R1089" s="962"/>
      <c r="S1089" s="962"/>
      <c r="T1089" s="962"/>
      <c r="V1089" s="463"/>
    </row>
    <row r="1090" spans="8:22" ht="12.75">
      <c r="H1090" s="962"/>
      <c r="I1090" s="962"/>
      <c r="J1090" s="962"/>
      <c r="K1090" s="962"/>
      <c r="L1090" s="962"/>
      <c r="M1090" s="962"/>
      <c r="N1090" s="962"/>
      <c r="O1090" s="962"/>
      <c r="P1090" s="962"/>
      <c r="Q1090" s="962"/>
      <c r="R1090" s="962"/>
      <c r="S1090" s="962"/>
      <c r="T1090" s="962"/>
      <c r="V1090" s="463"/>
    </row>
    <row r="1091" spans="8:22" ht="12.75">
      <c r="H1091" s="962"/>
      <c r="I1091" s="962"/>
      <c r="J1091" s="962"/>
      <c r="K1091" s="962"/>
      <c r="L1091" s="962"/>
      <c r="M1091" s="962"/>
      <c r="N1091" s="962"/>
      <c r="O1091" s="962"/>
      <c r="P1091" s="962"/>
      <c r="Q1091" s="962"/>
      <c r="R1091" s="962"/>
      <c r="S1091" s="962"/>
      <c r="T1091" s="962"/>
      <c r="V1091" s="463"/>
    </row>
    <row r="1092" spans="8:22" ht="12.75">
      <c r="H1092" s="962"/>
      <c r="I1092" s="962"/>
      <c r="J1092" s="962"/>
      <c r="K1092" s="962"/>
      <c r="L1092" s="962"/>
      <c r="M1092" s="962"/>
      <c r="N1092" s="962"/>
      <c r="O1092" s="962"/>
      <c r="P1092" s="962"/>
      <c r="Q1092" s="962"/>
      <c r="R1092" s="962"/>
      <c r="S1092" s="962"/>
      <c r="T1092" s="962"/>
      <c r="V1092" s="463"/>
    </row>
    <row r="1093" spans="8:22" ht="12.75">
      <c r="H1093" s="962"/>
      <c r="I1093" s="962"/>
      <c r="J1093" s="962"/>
      <c r="K1093" s="962"/>
      <c r="L1093" s="962"/>
      <c r="M1093" s="962"/>
      <c r="N1093" s="962"/>
      <c r="O1093" s="962"/>
      <c r="P1093" s="962"/>
      <c r="Q1093" s="962"/>
      <c r="R1093" s="962"/>
      <c r="S1093" s="962"/>
      <c r="T1093" s="962"/>
      <c r="V1093" s="463"/>
    </row>
    <row r="1094" spans="8:22" ht="12.75">
      <c r="H1094" s="962"/>
      <c r="I1094" s="962"/>
      <c r="J1094" s="962"/>
      <c r="K1094" s="962"/>
      <c r="L1094" s="962"/>
      <c r="M1094" s="962"/>
      <c r="N1094" s="962"/>
      <c r="O1094" s="962"/>
      <c r="P1094" s="962"/>
      <c r="Q1094" s="962"/>
      <c r="R1094" s="962"/>
      <c r="S1094" s="962"/>
      <c r="T1094" s="962"/>
      <c r="V1094" s="463"/>
    </row>
    <row r="1095" spans="8:22" ht="12.75">
      <c r="H1095" s="962"/>
      <c r="I1095" s="962"/>
      <c r="J1095" s="962"/>
      <c r="K1095" s="962"/>
      <c r="L1095" s="962"/>
      <c r="M1095" s="962"/>
      <c r="N1095" s="962"/>
      <c r="O1095" s="962"/>
      <c r="P1095" s="962"/>
      <c r="Q1095" s="962"/>
      <c r="R1095" s="962"/>
      <c r="S1095" s="962"/>
      <c r="T1095" s="962"/>
      <c r="V1095" s="463"/>
    </row>
    <row r="1096" spans="8:22" ht="12.75">
      <c r="H1096" s="962"/>
      <c r="I1096" s="962"/>
      <c r="J1096" s="962"/>
      <c r="K1096" s="962"/>
      <c r="L1096" s="962"/>
      <c r="M1096" s="962"/>
      <c r="N1096" s="962"/>
      <c r="O1096" s="962"/>
      <c r="P1096" s="962"/>
      <c r="Q1096" s="962"/>
      <c r="R1096" s="962"/>
      <c r="S1096" s="962"/>
      <c r="T1096" s="962"/>
      <c r="V1096" s="463"/>
    </row>
    <row r="1097" spans="8:22" ht="12.75">
      <c r="H1097" s="962"/>
      <c r="I1097" s="962"/>
      <c r="J1097" s="962"/>
      <c r="K1097" s="962"/>
      <c r="L1097" s="962"/>
      <c r="M1097" s="962"/>
      <c r="N1097" s="962"/>
      <c r="O1097" s="962"/>
      <c r="P1097" s="962"/>
      <c r="Q1097" s="962"/>
      <c r="R1097" s="962"/>
      <c r="S1097" s="962"/>
      <c r="T1097" s="962"/>
      <c r="V1097" s="463"/>
    </row>
    <row r="1098" spans="8:22" ht="12.75">
      <c r="H1098" s="962"/>
      <c r="I1098" s="962"/>
      <c r="J1098" s="962"/>
      <c r="K1098" s="962"/>
      <c r="L1098" s="962"/>
      <c r="M1098" s="962"/>
      <c r="N1098" s="962"/>
      <c r="O1098" s="962"/>
      <c r="P1098" s="962"/>
      <c r="Q1098" s="962"/>
      <c r="R1098" s="962"/>
      <c r="S1098" s="962"/>
      <c r="T1098" s="962"/>
      <c r="V1098" s="463"/>
    </row>
    <row r="1099" spans="8:22" ht="12.75">
      <c r="H1099" s="962"/>
      <c r="I1099" s="962"/>
      <c r="J1099" s="962"/>
      <c r="K1099" s="962"/>
      <c r="L1099" s="962"/>
      <c r="M1099" s="962"/>
      <c r="N1099" s="962"/>
      <c r="O1099" s="962"/>
      <c r="P1099" s="962"/>
      <c r="Q1099" s="962"/>
      <c r="R1099" s="962"/>
      <c r="S1099" s="962"/>
      <c r="T1099" s="962"/>
      <c r="V1099" s="463"/>
    </row>
    <row r="1100" spans="8:22" ht="12.75">
      <c r="H1100" s="962"/>
      <c r="I1100" s="962"/>
      <c r="J1100" s="962"/>
      <c r="K1100" s="962"/>
      <c r="L1100" s="962"/>
      <c r="M1100" s="962"/>
      <c r="N1100" s="962"/>
      <c r="O1100" s="962"/>
      <c r="P1100" s="962"/>
      <c r="Q1100" s="962"/>
      <c r="R1100" s="962"/>
      <c r="S1100" s="962"/>
      <c r="T1100" s="962"/>
      <c r="V1100" s="463"/>
    </row>
    <row r="1101" spans="8:22" ht="12.75">
      <c r="H1101" s="962"/>
      <c r="I1101" s="962"/>
      <c r="J1101" s="962"/>
      <c r="K1101" s="962"/>
      <c r="L1101" s="962"/>
      <c r="M1101" s="962"/>
      <c r="N1101" s="962"/>
      <c r="O1101" s="962"/>
      <c r="P1101" s="962"/>
      <c r="Q1101" s="962"/>
      <c r="R1101" s="962"/>
      <c r="S1101" s="962"/>
      <c r="T1101" s="962"/>
      <c r="V1101" s="463"/>
    </row>
    <row r="1102" spans="8:22" ht="12.75">
      <c r="H1102" s="962"/>
      <c r="I1102" s="962"/>
      <c r="J1102" s="962"/>
      <c r="K1102" s="962"/>
      <c r="L1102" s="962"/>
      <c r="M1102" s="962"/>
      <c r="N1102" s="962"/>
      <c r="O1102" s="962"/>
      <c r="P1102" s="962"/>
      <c r="Q1102" s="962"/>
      <c r="R1102" s="962"/>
      <c r="S1102" s="962"/>
      <c r="T1102" s="962"/>
      <c r="V1102" s="463"/>
    </row>
    <row r="1103" spans="8:22" ht="12.75">
      <c r="H1103" s="962"/>
      <c r="I1103" s="962"/>
      <c r="J1103" s="962"/>
      <c r="K1103" s="962"/>
      <c r="L1103" s="962"/>
      <c r="M1103" s="962"/>
      <c r="N1103" s="962"/>
      <c r="O1103" s="962"/>
      <c r="P1103" s="962"/>
      <c r="Q1103" s="962"/>
      <c r="R1103" s="962"/>
      <c r="S1103" s="962"/>
      <c r="T1103" s="962"/>
      <c r="V1103" s="463"/>
    </row>
    <row r="1104" spans="8:22" ht="12.75">
      <c r="H1104" s="962"/>
      <c r="I1104" s="962"/>
      <c r="J1104" s="962"/>
      <c r="K1104" s="962"/>
      <c r="L1104" s="962"/>
      <c r="M1104" s="962"/>
      <c r="N1104" s="962"/>
      <c r="O1104" s="962"/>
      <c r="P1104" s="962"/>
      <c r="Q1104" s="962"/>
      <c r="R1104" s="962"/>
      <c r="S1104" s="962"/>
      <c r="T1104" s="962"/>
      <c r="V1104" s="463"/>
    </row>
    <row r="1105" spans="8:22" ht="12.75">
      <c r="H1105" s="962"/>
      <c r="I1105" s="962"/>
      <c r="J1105" s="962"/>
      <c r="K1105" s="962"/>
      <c r="L1105" s="962"/>
      <c r="M1105" s="962"/>
      <c r="N1105" s="962"/>
      <c r="O1105" s="962"/>
      <c r="P1105" s="962"/>
      <c r="Q1105" s="962"/>
      <c r="R1105" s="962"/>
      <c r="S1105" s="962"/>
      <c r="T1105" s="962"/>
      <c r="V1105" s="463"/>
    </row>
    <row r="1106" spans="8:22" ht="12.75">
      <c r="H1106" s="962"/>
      <c r="I1106" s="962"/>
      <c r="J1106" s="962"/>
      <c r="K1106" s="962"/>
      <c r="L1106" s="962"/>
      <c r="M1106" s="962"/>
      <c r="N1106" s="962"/>
      <c r="O1106" s="962"/>
      <c r="P1106" s="962"/>
      <c r="Q1106" s="962"/>
      <c r="R1106" s="962"/>
      <c r="S1106" s="962"/>
      <c r="T1106" s="962"/>
      <c r="V1106" s="463"/>
    </row>
    <row r="1107" spans="8:22" ht="12.75">
      <c r="H1107" s="962"/>
      <c r="I1107" s="962"/>
      <c r="J1107" s="962"/>
      <c r="K1107" s="962"/>
      <c r="L1107" s="962"/>
      <c r="M1107" s="962"/>
      <c r="N1107" s="962"/>
      <c r="O1107" s="962"/>
      <c r="P1107" s="962"/>
      <c r="Q1107" s="962"/>
      <c r="R1107" s="962"/>
      <c r="S1107" s="962"/>
      <c r="T1107" s="962"/>
      <c r="V1107" s="463"/>
    </row>
    <row r="1108" spans="8:22" ht="12.75">
      <c r="H1108" s="962"/>
      <c r="I1108" s="962"/>
      <c r="J1108" s="962"/>
      <c r="K1108" s="962"/>
      <c r="L1108" s="962"/>
      <c r="M1108" s="962"/>
      <c r="N1108" s="962"/>
      <c r="O1108" s="962"/>
      <c r="P1108" s="962"/>
      <c r="Q1108" s="962"/>
      <c r="R1108" s="962"/>
      <c r="S1108" s="962"/>
      <c r="T1108" s="962"/>
      <c r="V1108" s="463"/>
    </row>
    <row r="1109" spans="8:22" ht="12.75">
      <c r="H1109" s="962"/>
      <c r="I1109" s="962"/>
      <c r="J1109" s="962"/>
      <c r="K1109" s="962"/>
      <c r="L1109" s="962"/>
      <c r="M1109" s="962"/>
      <c r="N1109" s="962"/>
      <c r="O1109" s="962"/>
      <c r="P1109" s="962"/>
      <c r="Q1109" s="962"/>
      <c r="R1109" s="962"/>
      <c r="S1109" s="962"/>
      <c r="T1109" s="962"/>
      <c r="V1109" s="463"/>
    </row>
    <row r="1110" spans="8:22" ht="12.75">
      <c r="H1110" s="962"/>
      <c r="I1110" s="962"/>
      <c r="J1110" s="962"/>
      <c r="K1110" s="962"/>
      <c r="L1110" s="962"/>
      <c r="M1110" s="962"/>
      <c r="N1110" s="962"/>
      <c r="O1110" s="962"/>
      <c r="P1110" s="962"/>
      <c r="Q1110" s="962"/>
      <c r="R1110" s="962"/>
      <c r="S1110" s="962"/>
      <c r="T1110" s="962"/>
      <c r="V1110" s="463"/>
    </row>
    <row r="1111" spans="8:22" ht="12.75">
      <c r="H1111" s="962"/>
      <c r="I1111" s="962"/>
      <c r="J1111" s="962"/>
      <c r="K1111" s="962"/>
      <c r="L1111" s="962"/>
      <c r="M1111" s="962"/>
      <c r="N1111" s="962"/>
      <c r="O1111" s="962"/>
      <c r="P1111" s="962"/>
      <c r="Q1111" s="962"/>
      <c r="R1111" s="962"/>
      <c r="S1111" s="962"/>
      <c r="T1111" s="962"/>
      <c r="V1111" s="463"/>
    </row>
    <row r="1112" spans="8:22" ht="12.75">
      <c r="H1112" s="962"/>
      <c r="I1112" s="962"/>
      <c r="J1112" s="962"/>
      <c r="K1112" s="962"/>
      <c r="L1112" s="962"/>
      <c r="M1112" s="962"/>
      <c r="N1112" s="962"/>
      <c r="O1112" s="962"/>
      <c r="P1112" s="962"/>
      <c r="Q1112" s="962"/>
      <c r="R1112" s="962"/>
      <c r="S1112" s="962"/>
      <c r="T1112" s="962"/>
      <c r="V1112" s="463"/>
    </row>
    <row r="1113" spans="8:22" ht="12.75">
      <c r="H1113" s="962"/>
      <c r="I1113" s="962"/>
      <c r="J1113" s="962"/>
      <c r="K1113" s="962"/>
      <c r="L1113" s="962"/>
      <c r="M1113" s="962"/>
      <c r="N1113" s="962"/>
      <c r="O1113" s="962"/>
      <c r="P1113" s="962"/>
      <c r="Q1113" s="962"/>
      <c r="R1113" s="962"/>
      <c r="S1113" s="962"/>
      <c r="T1113" s="962"/>
      <c r="V1113" s="463"/>
    </row>
    <row r="1114" spans="8:22" ht="12.75">
      <c r="H1114" s="962"/>
      <c r="I1114" s="962"/>
      <c r="J1114" s="962"/>
      <c r="K1114" s="962"/>
      <c r="L1114" s="962"/>
      <c r="M1114" s="962"/>
      <c r="N1114" s="962"/>
      <c r="O1114" s="962"/>
      <c r="P1114" s="962"/>
      <c r="Q1114" s="962"/>
      <c r="R1114" s="962"/>
      <c r="S1114" s="962"/>
      <c r="T1114" s="962"/>
      <c r="V1114" s="463"/>
    </row>
    <row r="1115" spans="8:22" ht="12.75">
      <c r="H1115" s="962"/>
      <c r="I1115" s="962"/>
      <c r="J1115" s="962"/>
      <c r="K1115" s="962"/>
      <c r="L1115" s="962"/>
      <c r="M1115" s="962"/>
      <c r="N1115" s="962"/>
      <c r="O1115" s="962"/>
      <c r="P1115" s="962"/>
      <c r="Q1115" s="962"/>
      <c r="R1115" s="962"/>
      <c r="S1115" s="962"/>
      <c r="T1115" s="962"/>
      <c r="V1115" s="463"/>
    </row>
    <row r="1116" spans="8:22" ht="12.75">
      <c r="H1116" s="962"/>
      <c r="I1116" s="962"/>
      <c r="J1116" s="962"/>
      <c r="K1116" s="962"/>
      <c r="L1116" s="962"/>
      <c r="M1116" s="962"/>
      <c r="N1116" s="962"/>
      <c r="O1116" s="962"/>
      <c r="P1116" s="962"/>
      <c r="Q1116" s="962"/>
      <c r="R1116" s="962"/>
      <c r="S1116" s="962"/>
      <c r="T1116" s="962"/>
      <c r="V1116" s="463"/>
    </row>
    <row r="1117" spans="8:22" ht="12.75">
      <c r="H1117" s="962"/>
      <c r="I1117" s="962"/>
      <c r="J1117" s="962"/>
      <c r="K1117" s="962"/>
      <c r="L1117" s="962"/>
      <c r="M1117" s="962"/>
      <c r="N1117" s="962"/>
      <c r="O1117" s="962"/>
      <c r="P1117" s="962"/>
      <c r="Q1117" s="962"/>
      <c r="R1117" s="962"/>
      <c r="S1117" s="962"/>
      <c r="T1117" s="962"/>
      <c r="V1117" s="463"/>
    </row>
    <row r="1118" spans="8:22" ht="12.75">
      <c r="H1118" s="962"/>
      <c r="I1118" s="962"/>
      <c r="J1118" s="962"/>
      <c r="K1118" s="962"/>
      <c r="L1118" s="962"/>
      <c r="M1118" s="962"/>
      <c r="N1118" s="962"/>
      <c r="O1118" s="962"/>
      <c r="P1118" s="962"/>
      <c r="Q1118" s="962"/>
      <c r="R1118" s="962"/>
      <c r="S1118" s="962"/>
      <c r="T1118" s="962"/>
      <c r="V1118" s="463"/>
    </row>
    <row r="1119" spans="8:22" ht="12.75">
      <c r="H1119" s="962"/>
      <c r="I1119" s="962"/>
      <c r="J1119" s="962"/>
      <c r="K1119" s="962"/>
      <c r="L1119" s="962"/>
      <c r="M1119" s="962"/>
      <c r="N1119" s="962"/>
      <c r="O1119" s="962"/>
      <c r="P1119" s="962"/>
      <c r="Q1119" s="962"/>
      <c r="R1119" s="962"/>
      <c r="S1119" s="962"/>
      <c r="T1119" s="962"/>
      <c r="V1119" s="463"/>
    </row>
    <row r="1120" spans="8:22" ht="12.75">
      <c r="H1120" s="962"/>
      <c r="I1120" s="962"/>
      <c r="J1120" s="962"/>
      <c r="K1120" s="962"/>
      <c r="L1120" s="962"/>
      <c r="M1120" s="962"/>
      <c r="N1120" s="962"/>
      <c r="O1120" s="962"/>
      <c r="P1120" s="962"/>
      <c r="Q1120" s="962"/>
      <c r="R1120" s="962"/>
      <c r="S1120" s="962"/>
      <c r="T1120" s="962"/>
      <c r="V1120" s="463"/>
    </row>
    <row r="1121" spans="8:22" ht="12.75">
      <c r="H1121" s="962"/>
      <c r="I1121" s="962"/>
      <c r="J1121" s="962"/>
      <c r="K1121" s="962"/>
      <c r="L1121" s="962"/>
      <c r="M1121" s="962"/>
      <c r="N1121" s="962"/>
      <c r="O1121" s="962"/>
      <c r="P1121" s="962"/>
      <c r="Q1121" s="962"/>
      <c r="R1121" s="962"/>
      <c r="S1121" s="962"/>
      <c r="T1121" s="962"/>
      <c r="V1121" s="463"/>
    </row>
    <row r="1122" spans="8:22" ht="12.75">
      <c r="H1122" s="962"/>
      <c r="I1122" s="962"/>
      <c r="J1122" s="962"/>
      <c r="K1122" s="962"/>
      <c r="L1122" s="962"/>
      <c r="M1122" s="962"/>
      <c r="N1122" s="962"/>
      <c r="O1122" s="962"/>
      <c r="P1122" s="962"/>
      <c r="Q1122" s="962"/>
      <c r="R1122" s="962"/>
      <c r="S1122" s="962"/>
      <c r="T1122" s="962"/>
      <c r="V1122" s="463"/>
    </row>
    <row r="1123" spans="8:22" ht="12.75">
      <c r="H1123" s="962"/>
      <c r="I1123" s="962"/>
      <c r="J1123" s="962"/>
      <c r="K1123" s="962"/>
      <c r="L1123" s="962"/>
      <c r="M1123" s="962"/>
      <c r="N1123" s="962"/>
      <c r="O1123" s="962"/>
      <c r="P1123" s="962"/>
      <c r="Q1123" s="962"/>
      <c r="R1123" s="962"/>
      <c r="S1123" s="962"/>
      <c r="T1123" s="962"/>
      <c r="V1123" s="463"/>
    </row>
    <row r="1124" spans="8:22" ht="12.75">
      <c r="H1124" s="962"/>
      <c r="I1124" s="962"/>
      <c r="J1124" s="962"/>
      <c r="K1124" s="962"/>
      <c r="L1124" s="962"/>
      <c r="M1124" s="962"/>
      <c r="N1124" s="962"/>
      <c r="O1124" s="962"/>
      <c r="P1124" s="962"/>
      <c r="Q1124" s="962"/>
      <c r="R1124" s="962"/>
      <c r="S1124" s="962"/>
      <c r="T1124" s="962"/>
      <c r="V1124" s="463"/>
    </row>
    <row r="1125" spans="8:22" ht="12.75">
      <c r="H1125" s="962"/>
      <c r="I1125" s="962"/>
      <c r="J1125" s="962"/>
      <c r="K1125" s="962"/>
      <c r="L1125" s="962"/>
      <c r="M1125" s="962"/>
      <c r="N1125" s="962"/>
      <c r="O1125" s="962"/>
      <c r="P1125" s="962"/>
      <c r="Q1125" s="962"/>
      <c r="R1125" s="962"/>
      <c r="S1125" s="962"/>
      <c r="T1125" s="962"/>
      <c r="V1125" s="463"/>
    </row>
    <row r="1126" spans="8:22" ht="12.75">
      <c r="H1126" s="962"/>
      <c r="I1126" s="962"/>
      <c r="J1126" s="962"/>
      <c r="K1126" s="962"/>
      <c r="L1126" s="962"/>
      <c r="M1126" s="962"/>
      <c r="N1126" s="962"/>
      <c r="O1126" s="962"/>
      <c r="P1126" s="962"/>
      <c r="Q1126" s="962"/>
      <c r="R1126" s="962"/>
      <c r="S1126" s="962"/>
      <c r="T1126" s="962"/>
      <c r="V1126" s="463"/>
    </row>
    <row r="1127" spans="8:22" ht="12.75">
      <c r="H1127" s="962"/>
      <c r="I1127" s="962"/>
      <c r="J1127" s="962"/>
      <c r="K1127" s="962"/>
      <c r="L1127" s="962"/>
      <c r="M1127" s="962"/>
      <c r="N1127" s="962"/>
      <c r="O1127" s="962"/>
      <c r="P1127" s="962"/>
      <c r="Q1127" s="962"/>
      <c r="R1127" s="962"/>
      <c r="S1127" s="962"/>
      <c r="T1127" s="962"/>
      <c r="V1127" s="463"/>
    </row>
    <row r="1128" spans="8:22" ht="12.75">
      <c r="H1128" s="962"/>
      <c r="I1128" s="962"/>
      <c r="J1128" s="962"/>
      <c r="K1128" s="962"/>
      <c r="L1128" s="962"/>
      <c r="M1128" s="962"/>
      <c r="N1128" s="962"/>
      <c r="O1128" s="962"/>
      <c r="P1128" s="962"/>
      <c r="Q1128" s="962"/>
      <c r="R1128" s="962"/>
      <c r="S1128" s="962"/>
      <c r="T1128" s="962"/>
      <c r="V1128" s="463"/>
    </row>
    <row r="1129" spans="8:22" ht="12.75">
      <c r="H1129" s="962"/>
      <c r="I1129" s="962"/>
      <c r="J1129" s="962"/>
      <c r="K1129" s="962"/>
      <c r="L1129" s="962"/>
      <c r="M1129" s="962"/>
      <c r="N1129" s="962"/>
      <c r="O1129" s="962"/>
      <c r="P1129" s="962"/>
      <c r="Q1129" s="962"/>
      <c r="R1129" s="962"/>
      <c r="S1129" s="962"/>
      <c r="T1129" s="962"/>
      <c r="V1129" s="463"/>
    </row>
    <row r="1130" spans="8:22" ht="12.75">
      <c r="H1130" s="962"/>
      <c r="I1130" s="962"/>
      <c r="J1130" s="962"/>
      <c r="K1130" s="962"/>
      <c r="L1130" s="962"/>
      <c r="M1130" s="962"/>
      <c r="N1130" s="962"/>
      <c r="O1130" s="962"/>
      <c r="P1130" s="962"/>
      <c r="Q1130" s="962"/>
      <c r="R1130" s="962"/>
      <c r="S1130" s="962"/>
      <c r="T1130" s="962"/>
      <c r="V1130" s="463"/>
    </row>
    <row r="1131" spans="8:22" ht="12.75">
      <c r="H1131" s="962"/>
      <c r="I1131" s="962"/>
      <c r="J1131" s="962"/>
      <c r="K1131" s="962"/>
      <c r="L1131" s="962"/>
      <c r="M1131" s="962"/>
      <c r="N1131" s="962"/>
      <c r="O1131" s="962"/>
      <c r="P1131" s="962"/>
      <c r="Q1131" s="962"/>
      <c r="R1131" s="962"/>
      <c r="S1131" s="962"/>
      <c r="T1131" s="962"/>
      <c r="V1131" s="463"/>
    </row>
    <row r="1132" spans="8:22" ht="12.75">
      <c r="H1132" s="962"/>
      <c r="I1132" s="962"/>
      <c r="J1132" s="962"/>
      <c r="K1132" s="962"/>
      <c r="L1132" s="962"/>
      <c r="M1132" s="962"/>
      <c r="N1132" s="962"/>
      <c r="O1132" s="962"/>
      <c r="P1132" s="962"/>
      <c r="Q1132" s="962"/>
      <c r="R1132" s="962"/>
      <c r="S1132" s="962"/>
      <c r="T1132" s="962"/>
      <c r="V1132" s="463"/>
    </row>
    <row r="1133" spans="8:22" ht="12.75">
      <c r="H1133" s="962"/>
      <c r="I1133" s="962"/>
      <c r="J1133" s="962"/>
      <c r="K1133" s="962"/>
      <c r="L1133" s="962"/>
      <c r="M1133" s="962"/>
      <c r="N1133" s="962"/>
      <c r="O1133" s="962"/>
      <c r="P1133" s="962"/>
      <c r="Q1133" s="962"/>
      <c r="R1133" s="962"/>
      <c r="S1133" s="962"/>
      <c r="T1133" s="962"/>
      <c r="V1133" s="463"/>
    </row>
    <row r="1134" spans="8:22" ht="12.75">
      <c r="H1134" s="962"/>
      <c r="I1134" s="962"/>
      <c r="J1134" s="962"/>
      <c r="K1134" s="962"/>
      <c r="L1134" s="962"/>
      <c r="M1134" s="962"/>
      <c r="N1134" s="962"/>
      <c r="O1134" s="962"/>
      <c r="P1134" s="962"/>
      <c r="Q1134" s="962"/>
      <c r="R1134" s="962"/>
      <c r="S1134" s="962"/>
      <c r="T1134" s="962"/>
      <c r="V1134" s="463"/>
    </row>
    <row r="1135" spans="8:22" ht="12.75">
      <c r="H1135" s="962"/>
      <c r="I1135" s="962"/>
      <c r="J1135" s="962"/>
      <c r="K1135" s="962"/>
      <c r="L1135" s="962"/>
      <c r="M1135" s="962"/>
      <c r="N1135" s="962"/>
      <c r="O1135" s="962"/>
      <c r="P1135" s="962"/>
      <c r="Q1135" s="962"/>
      <c r="R1135" s="962"/>
      <c r="S1135" s="962"/>
      <c r="T1135" s="962"/>
      <c r="V1135" s="463"/>
    </row>
    <row r="1136" spans="8:22" ht="12.75">
      <c r="H1136" s="962"/>
      <c r="I1136" s="962"/>
      <c r="J1136" s="962"/>
      <c r="K1136" s="962"/>
      <c r="L1136" s="962"/>
      <c r="M1136" s="962"/>
      <c r="N1136" s="962"/>
      <c r="O1136" s="962"/>
      <c r="P1136" s="962"/>
      <c r="Q1136" s="962"/>
      <c r="R1136" s="962"/>
      <c r="S1136" s="962"/>
      <c r="T1136" s="962"/>
      <c r="V1136" s="463"/>
    </row>
    <row r="1137" spans="8:22" ht="12.75">
      <c r="H1137" s="962"/>
      <c r="I1137" s="962"/>
      <c r="J1137" s="962"/>
      <c r="K1137" s="962"/>
      <c r="L1137" s="962"/>
      <c r="M1137" s="962"/>
      <c r="N1137" s="962"/>
      <c r="O1137" s="962"/>
      <c r="P1137" s="962"/>
      <c r="Q1137" s="962"/>
      <c r="R1137" s="962"/>
      <c r="S1137" s="962"/>
      <c r="T1137" s="962"/>
      <c r="V1137" s="463"/>
    </row>
    <row r="1138" spans="8:22" ht="12.75">
      <c r="H1138" s="962"/>
      <c r="I1138" s="962"/>
      <c r="J1138" s="962"/>
      <c r="K1138" s="962"/>
      <c r="L1138" s="962"/>
      <c r="M1138" s="962"/>
      <c r="N1138" s="962"/>
      <c r="O1138" s="962"/>
      <c r="P1138" s="962"/>
      <c r="Q1138" s="962"/>
      <c r="R1138" s="962"/>
      <c r="S1138" s="962"/>
      <c r="T1138" s="962"/>
      <c r="V1138" s="463"/>
    </row>
    <row r="1139" spans="8:22" ht="12.75">
      <c r="H1139" s="962"/>
      <c r="I1139" s="962"/>
      <c r="J1139" s="962"/>
      <c r="K1139" s="962"/>
      <c r="L1139" s="962"/>
      <c r="M1139" s="962"/>
      <c r="N1139" s="962"/>
      <c r="O1139" s="962"/>
      <c r="P1139" s="962"/>
      <c r="Q1139" s="962"/>
      <c r="R1139" s="962"/>
      <c r="S1139" s="962"/>
      <c r="T1139" s="962"/>
      <c r="V1139" s="463"/>
    </row>
    <row r="1140" spans="8:22" ht="12.75">
      <c r="H1140" s="962"/>
      <c r="I1140" s="962"/>
      <c r="J1140" s="962"/>
      <c r="K1140" s="962"/>
      <c r="L1140" s="962"/>
      <c r="M1140" s="962"/>
      <c r="N1140" s="962"/>
      <c r="O1140" s="962"/>
      <c r="P1140" s="962"/>
      <c r="Q1140" s="962"/>
      <c r="R1140" s="962"/>
      <c r="S1140" s="962"/>
      <c r="T1140" s="962"/>
      <c r="V1140" s="463"/>
    </row>
    <row r="1141" spans="8:22" ht="12.75">
      <c r="H1141" s="962"/>
      <c r="I1141" s="962"/>
      <c r="J1141" s="962"/>
      <c r="K1141" s="962"/>
      <c r="L1141" s="962"/>
      <c r="M1141" s="962"/>
      <c r="N1141" s="962"/>
      <c r="O1141" s="962"/>
      <c r="P1141" s="962"/>
      <c r="Q1141" s="962"/>
      <c r="R1141" s="962"/>
      <c r="S1141" s="962"/>
      <c r="T1141" s="962"/>
      <c r="V1141" s="463"/>
    </row>
    <row r="1142" spans="8:22" ht="12.75">
      <c r="H1142" s="962"/>
      <c r="I1142" s="962"/>
      <c r="J1142" s="962"/>
      <c r="K1142" s="962"/>
      <c r="L1142" s="962"/>
      <c r="M1142" s="962"/>
      <c r="N1142" s="962"/>
      <c r="O1142" s="962"/>
      <c r="P1142" s="962"/>
      <c r="Q1142" s="962"/>
      <c r="R1142" s="962"/>
      <c r="S1142" s="962"/>
      <c r="T1142" s="962"/>
      <c r="V1142" s="463"/>
    </row>
    <row r="1143" spans="8:22" ht="12.75">
      <c r="H1143" s="962"/>
      <c r="I1143" s="962"/>
      <c r="J1143" s="962"/>
      <c r="K1143" s="962"/>
      <c r="L1143" s="962"/>
      <c r="M1143" s="962"/>
      <c r="N1143" s="962"/>
      <c r="O1143" s="962"/>
      <c r="P1143" s="962"/>
      <c r="Q1143" s="962"/>
      <c r="R1143" s="962"/>
      <c r="S1143" s="962"/>
      <c r="T1143" s="962"/>
      <c r="V1143" s="463"/>
    </row>
    <row r="1144" spans="8:22" ht="12.75">
      <c r="H1144" s="962"/>
      <c r="I1144" s="962"/>
      <c r="J1144" s="962"/>
      <c r="K1144" s="962"/>
      <c r="L1144" s="962"/>
      <c r="M1144" s="962"/>
      <c r="N1144" s="962"/>
      <c r="O1144" s="962"/>
      <c r="P1144" s="962"/>
      <c r="Q1144" s="962"/>
      <c r="R1144" s="962"/>
      <c r="S1144" s="962"/>
      <c r="T1144" s="962"/>
      <c r="V1144" s="463"/>
    </row>
    <row r="1145" spans="8:22" ht="12.75">
      <c r="H1145" s="962"/>
      <c r="I1145" s="962"/>
      <c r="J1145" s="962"/>
      <c r="K1145" s="962"/>
      <c r="L1145" s="962"/>
      <c r="M1145" s="962"/>
      <c r="N1145" s="962"/>
      <c r="O1145" s="962"/>
      <c r="P1145" s="962"/>
      <c r="Q1145" s="962"/>
      <c r="R1145" s="962"/>
      <c r="S1145" s="962"/>
      <c r="T1145" s="962"/>
      <c r="V1145" s="463"/>
    </row>
    <row r="1146" spans="8:22" ht="12.75">
      <c r="H1146" s="962"/>
      <c r="I1146" s="962"/>
      <c r="J1146" s="962"/>
      <c r="K1146" s="962"/>
      <c r="L1146" s="962"/>
      <c r="M1146" s="962"/>
      <c r="N1146" s="962"/>
      <c r="O1146" s="962"/>
      <c r="P1146" s="962"/>
      <c r="Q1146" s="962"/>
      <c r="R1146" s="962"/>
      <c r="S1146" s="962"/>
      <c r="T1146" s="962"/>
      <c r="V1146" s="463"/>
    </row>
    <row r="1147" spans="8:22" ht="12.75">
      <c r="H1147" s="962"/>
      <c r="I1147" s="962"/>
      <c r="J1147" s="962"/>
      <c r="K1147" s="962"/>
      <c r="L1147" s="962"/>
      <c r="M1147" s="962"/>
      <c r="N1147" s="962"/>
      <c r="O1147" s="962"/>
      <c r="P1147" s="962"/>
      <c r="Q1147" s="962"/>
      <c r="R1147" s="962"/>
      <c r="S1147" s="962"/>
      <c r="T1147" s="962"/>
      <c r="V1147" s="463"/>
    </row>
    <row r="1148" spans="8:22" ht="12.75">
      <c r="H1148" s="962"/>
      <c r="I1148" s="962"/>
      <c r="J1148" s="962"/>
      <c r="K1148" s="962"/>
      <c r="L1148" s="962"/>
      <c r="M1148" s="962"/>
      <c r="N1148" s="962"/>
      <c r="O1148" s="962"/>
      <c r="P1148" s="962"/>
      <c r="Q1148" s="962"/>
      <c r="R1148" s="962"/>
      <c r="S1148" s="962"/>
      <c r="T1148" s="962"/>
      <c r="V1148" s="463"/>
    </row>
    <row r="1149" spans="8:22" ht="12.75">
      <c r="H1149" s="962"/>
      <c r="I1149" s="962"/>
      <c r="J1149" s="962"/>
      <c r="K1149" s="962"/>
      <c r="L1149" s="962"/>
      <c r="M1149" s="962"/>
      <c r="N1149" s="962"/>
      <c r="O1149" s="962"/>
      <c r="P1149" s="962"/>
      <c r="Q1149" s="962"/>
      <c r="R1149" s="962"/>
      <c r="S1149" s="962"/>
      <c r="T1149" s="962"/>
      <c r="V1149" s="463"/>
    </row>
    <row r="1150" spans="8:22" ht="12.75">
      <c r="H1150" s="962"/>
      <c r="I1150" s="962"/>
      <c r="J1150" s="962"/>
      <c r="K1150" s="962"/>
      <c r="L1150" s="962"/>
      <c r="M1150" s="962"/>
      <c r="N1150" s="962"/>
      <c r="O1150" s="962"/>
      <c r="P1150" s="962"/>
      <c r="Q1150" s="962"/>
      <c r="R1150" s="962"/>
      <c r="S1150" s="962"/>
      <c r="T1150" s="962"/>
      <c r="V1150" s="463"/>
    </row>
    <row r="1151" spans="8:22" ht="12.75">
      <c r="H1151" s="962"/>
      <c r="I1151" s="962"/>
      <c r="J1151" s="962"/>
      <c r="K1151" s="962"/>
      <c r="L1151" s="962"/>
      <c r="M1151" s="962"/>
      <c r="N1151" s="962"/>
      <c r="O1151" s="962"/>
      <c r="P1151" s="962"/>
      <c r="Q1151" s="962"/>
      <c r="R1151" s="962"/>
      <c r="S1151" s="962"/>
      <c r="T1151" s="962"/>
      <c r="V1151" s="463"/>
    </row>
    <row r="1152" spans="8:22" ht="12.75">
      <c r="H1152" s="962"/>
      <c r="I1152" s="962"/>
      <c r="J1152" s="962"/>
      <c r="K1152" s="962"/>
      <c r="L1152" s="962"/>
      <c r="M1152" s="962"/>
      <c r="N1152" s="962"/>
      <c r="O1152" s="962"/>
      <c r="P1152" s="962"/>
      <c r="Q1152" s="962"/>
      <c r="R1152" s="962"/>
      <c r="S1152" s="962"/>
      <c r="T1152" s="962"/>
      <c r="V1152" s="463"/>
    </row>
    <row r="1153" spans="8:22" ht="12.75">
      <c r="H1153" s="962"/>
      <c r="I1153" s="962"/>
      <c r="J1153" s="962"/>
      <c r="K1153" s="962"/>
      <c r="L1153" s="962"/>
      <c r="M1153" s="962"/>
      <c r="N1153" s="962"/>
      <c r="O1153" s="962"/>
      <c r="P1153" s="962"/>
      <c r="Q1153" s="962"/>
      <c r="R1153" s="962"/>
      <c r="S1153" s="962"/>
      <c r="T1153" s="962"/>
      <c r="V1153" s="463"/>
    </row>
    <row r="1154" spans="8:22" ht="12.75">
      <c r="H1154" s="962"/>
      <c r="I1154" s="962"/>
      <c r="J1154" s="962"/>
      <c r="K1154" s="962"/>
      <c r="L1154" s="962"/>
      <c r="M1154" s="962"/>
      <c r="N1154" s="962"/>
      <c r="O1154" s="962"/>
      <c r="P1154" s="962"/>
      <c r="Q1154" s="962"/>
      <c r="R1154" s="962"/>
      <c r="S1154" s="962"/>
      <c r="T1154" s="962"/>
      <c r="V1154" s="463"/>
    </row>
    <row r="1155" spans="8:22" ht="12.75">
      <c r="H1155" s="962"/>
      <c r="I1155" s="962"/>
      <c r="J1155" s="962"/>
      <c r="K1155" s="962"/>
      <c r="L1155" s="962"/>
      <c r="M1155" s="962"/>
      <c r="N1155" s="962"/>
      <c r="O1155" s="962"/>
      <c r="P1155" s="962"/>
      <c r="Q1155" s="962"/>
      <c r="R1155" s="962"/>
      <c r="S1155" s="962"/>
      <c r="T1155" s="962"/>
      <c r="V1155" s="463"/>
    </row>
    <row r="1156" spans="8:22" ht="12.75">
      <c r="H1156" s="962"/>
      <c r="I1156" s="962"/>
      <c r="J1156" s="962"/>
      <c r="K1156" s="962"/>
      <c r="L1156" s="962"/>
      <c r="M1156" s="962"/>
      <c r="N1156" s="962"/>
      <c r="O1156" s="962"/>
      <c r="P1156" s="962"/>
      <c r="Q1156" s="962"/>
      <c r="R1156" s="962"/>
      <c r="S1156" s="962"/>
      <c r="T1156" s="962"/>
      <c r="V1156" s="463"/>
    </row>
    <row r="1157" spans="8:22" ht="12.75">
      <c r="H1157" s="962"/>
      <c r="I1157" s="962"/>
      <c r="J1157" s="962"/>
      <c r="K1157" s="962"/>
      <c r="L1157" s="962"/>
      <c r="M1157" s="962"/>
      <c r="N1157" s="962"/>
      <c r="O1157" s="962"/>
      <c r="P1157" s="962"/>
      <c r="Q1157" s="962"/>
      <c r="R1157" s="962"/>
      <c r="S1157" s="962"/>
      <c r="T1157" s="962"/>
      <c r="V1157" s="463"/>
    </row>
    <row r="1158" spans="8:22" ht="12.75">
      <c r="H1158" s="962"/>
      <c r="I1158" s="962"/>
      <c r="J1158" s="962"/>
      <c r="K1158" s="962"/>
      <c r="L1158" s="962"/>
      <c r="M1158" s="962"/>
      <c r="N1158" s="962"/>
      <c r="O1158" s="962"/>
      <c r="P1158" s="962"/>
      <c r="Q1158" s="962"/>
      <c r="R1158" s="962"/>
      <c r="S1158" s="962"/>
      <c r="T1158" s="962"/>
      <c r="V1158" s="463"/>
    </row>
    <row r="1159" spans="8:22" ht="12.75">
      <c r="H1159" s="962"/>
      <c r="I1159" s="962"/>
      <c r="J1159" s="962"/>
      <c r="K1159" s="962"/>
      <c r="L1159" s="962"/>
      <c r="M1159" s="962"/>
      <c r="N1159" s="962"/>
      <c r="O1159" s="962"/>
      <c r="P1159" s="962"/>
      <c r="Q1159" s="962"/>
      <c r="R1159" s="962"/>
      <c r="S1159" s="962"/>
      <c r="T1159" s="962"/>
      <c r="V1159" s="463"/>
    </row>
    <row r="1160" spans="8:22" ht="12.75">
      <c r="H1160" s="962"/>
      <c r="I1160" s="962"/>
      <c r="J1160" s="962"/>
      <c r="K1160" s="962"/>
      <c r="L1160" s="962"/>
      <c r="M1160" s="962"/>
      <c r="N1160" s="962"/>
      <c r="O1160" s="962"/>
      <c r="P1160" s="962"/>
      <c r="Q1160" s="962"/>
      <c r="R1160" s="962"/>
      <c r="S1160" s="962"/>
      <c r="T1160" s="962"/>
      <c r="V1160" s="463"/>
    </row>
    <row r="1161" spans="8:22" ht="12.75">
      <c r="H1161" s="962"/>
      <c r="I1161" s="962"/>
      <c r="J1161" s="962"/>
      <c r="K1161" s="962"/>
      <c r="L1161" s="962"/>
      <c r="M1161" s="962"/>
      <c r="N1161" s="962"/>
      <c r="O1161" s="962"/>
      <c r="P1161" s="962"/>
      <c r="Q1161" s="962"/>
      <c r="R1161" s="962"/>
      <c r="S1161" s="962"/>
      <c r="T1161" s="962"/>
      <c r="V1161" s="463"/>
    </row>
    <row r="1162" spans="8:22" ht="12.75">
      <c r="H1162" s="962"/>
      <c r="I1162" s="962"/>
      <c r="J1162" s="962"/>
      <c r="K1162" s="962"/>
      <c r="L1162" s="962"/>
      <c r="M1162" s="962"/>
      <c r="N1162" s="962"/>
      <c r="O1162" s="962"/>
      <c r="P1162" s="962"/>
      <c r="Q1162" s="962"/>
      <c r="R1162" s="962"/>
      <c r="S1162" s="962"/>
      <c r="T1162" s="962"/>
      <c r="V1162" s="463"/>
    </row>
    <row r="1163" spans="8:22" ht="12.75">
      <c r="H1163" s="962"/>
      <c r="I1163" s="962"/>
      <c r="J1163" s="962"/>
      <c r="K1163" s="962"/>
      <c r="L1163" s="962"/>
      <c r="M1163" s="962"/>
      <c r="N1163" s="962"/>
      <c r="O1163" s="962"/>
      <c r="P1163" s="962"/>
      <c r="Q1163" s="962"/>
      <c r="R1163" s="962"/>
      <c r="S1163" s="962"/>
      <c r="T1163" s="962"/>
      <c r="V1163" s="463"/>
    </row>
    <row r="1164" spans="8:22" ht="12.75">
      <c r="H1164" s="962"/>
      <c r="I1164" s="962"/>
      <c r="J1164" s="962"/>
      <c r="K1164" s="962"/>
      <c r="L1164" s="962"/>
      <c r="M1164" s="962"/>
      <c r="N1164" s="962"/>
      <c r="O1164" s="962"/>
      <c r="P1164" s="962"/>
      <c r="Q1164" s="962"/>
      <c r="R1164" s="962"/>
      <c r="S1164" s="962"/>
      <c r="T1164" s="962"/>
      <c r="V1164" s="463"/>
    </row>
    <row r="1165" spans="8:22" ht="12.75">
      <c r="H1165" s="962"/>
      <c r="I1165" s="962"/>
      <c r="J1165" s="962"/>
      <c r="K1165" s="962"/>
      <c r="L1165" s="962"/>
      <c r="M1165" s="962"/>
      <c r="N1165" s="962"/>
      <c r="O1165" s="962"/>
      <c r="P1165" s="962"/>
      <c r="Q1165" s="962"/>
      <c r="R1165" s="962"/>
      <c r="S1165" s="962"/>
      <c r="T1165" s="962"/>
      <c r="V1165" s="463"/>
    </row>
    <row r="1166" spans="8:22" ht="12.75">
      <c r="H1166" s="962"/>
      <c r="I1166" s="962"/>
      <c r="J1166" s="962"/>
      <c r="K1166" s="962"/>
      <c r="L1166" s="962"/>
      <c r="M1166" s="962"/>
      <c r="N1166" s="962"/>
      <c r="O1166" s="962"/>
      <c r="P1166" s="962"/>
      <c r="Q1166" s="962"/>
      <c r="R1166" s="962"/>
      <c r="S1166" s="962"/>
      <c r="T1166" s="962"/>
      <c r="V1166" s="463"/>
    </row>
    <row r="1167" spans="8:22" ht="12.75">
      <c r="H1167" s="962"/>
      <c r="I1167" s="962"/>
      <c r="J1167" s="962"/>
      <c r="K1167" s="962"/>
      <c r="L1167" s="962"/>
      <c r="M1167" s="962"/>
      <c r="N1167" s="962"/>
      <c r="O1167" s="962"/>
      <c r="P1167" s="962"/>
      <c r="Q1167" s="962"/>
      <c r="R1167" s="962"/>
      <c r="S1167" s="962"/>
      <c r="T1167" s="962"/>
      <c r="V1167" s="463"/>
    </row>
    <row r="1168" spans="8:22" ht="12.75">
      <c r="H1168" s="962"/>
      <c r="I1168" s="962"/>
      <c r="J1168" s="962"/>
      <c r="K1168" s="962"/>
      <c r="L1168" s="962"/>
      <c r="M1168" s="962"/>
      <c r="N1168" s="962"/>
      <c r="O1168" s="962"/>
      <c r="P1168" s="962"/>
      <c r="Q1168" s="962"/>
      <c r="R1168" s="962"/>
      <c r="S1168" s="962"/>
      <c r="T1168" s="962"/>
      <c r="V1168" s="463"/>
    </row>
    <row r="1169" spans="8:22" ht="12.75">
      <c r="H1169" s="962"/>
      <c r="I1169" s="962"/>
      <c r="J1169" s="962"/>
      <c r="K1169" s="962"/>
      <c r="L1169" s="962"/>
      <c r="M1169" s="962"/>
      <c r="N1169" s="962"/>
      <c r="O1169" s="962"/>
      <c r="P1169" s="962"/>
      <c r="Q1169" s="962"/>
      <c r="R1169" s="962"/>
      <c r="S1169" s="962"/>
      <c r="T1169" s="962"/>
      <c r="V1169" s="463"/>
    </row>
    <row r="1170" spans="8:22" ht="12.75">
      <c r="H1170" s="962"/>
      <c r="I1170" s="962"/>
      <c r="J1170" s="962"/>
      <c r="K1170" s="962"/>
      <c r="L1170" s="962"/>
      <c r="M1170" s="962"/>
      <c r="N1170" s="962"/>
      <c r="O1170" s="962"/>
      <c r="P1170" s="962"/>
      <c r="Q1170" s="962"/>
      <c r="R1170" s="962"/>
      <c r="S1170" s="962"/>
      <c r="T1170" s="962"/>
      <c r="V1170" s="463"/>
    </row>
    <row r="1171" spans="8:22" ht="12.75">
      <c r="H1171" s="962"/>
      <c r="I1171" s="962"/>
      <c r="J1171" s="962"/>
      <c r="K1171" s="962"/>
      <c r="L1171" s="962"/>
      <c r="M1171" s="962"/>
      <c r="N1171" s="962"/>
      <c r="O1171" s="962"/>
      <c r="P1171" s="962"/>
      <c r="Q1171" s="962"/>
      <c r="R1171" s="962"/>
      <c r="S1171" s="962"/>
      <c r="T1171" s="962"/>
      <c r="V1171" s="463"/>
    </row>
    <row r="1172" spans="8:22" ht="12.75">
      <c r="H1172" s="962"/>
      <c r="I1172" s="962"/>
      <c r="J1172" s="962"/>
      <c r="K1172" s="962"/>
      <c r="L1172" s="962"/>
      <c r="M1172" s="962"/>
      <c r="N1172" s="962"/>
      <c r="O1172" s="962"/>
      <c r="P1172" s="962"/>
      <c r="Q1172" s="962"/>
      <c r="R1172" s="962"/>
      <c r="S1172" s="962"/>
      <c r="T1172" s="962"/>
      <c r="V1172" s="463"/>
    </row>
    <row r="1173" spans="8:22" ht="12.75">
      <c r="H1173" s="962"/>
      <c r="I1173" s="962"/>
      <c r="J1173" s="962"/>
      <c r="K1173" s="962"/>
      <c r="L1173" s="962"/>
      <c r="M1173" s="962"/>
      <c r="N1173" s="962"/>
      <c r="O1173" s="962"/>
      <c r="P1173" s="962"/>
      <c r="Q1173" s="962"/>
      <c r="R1173" s="962"/>
      <c r="S1173" s="962"/>
      <c r="T1173" s="962"/>
      <c r="V1173" s="463"/>
    </row>
    <row r="1174" spans="8:22" ht="12.75">
      <c r="H1174" s="962"/>
      <c r="I1174" s="962"/>
      <c r="J1174" s="962"/>
      <c r="K1174" s="962"/>
      <c r="L1174" s="962"/>
      <c r="M1174" s="962"/>
      <c r="N1174" s="962"/>
      <c r="O1174" s="962"/>
      <c r="P1174" s="962"/>
      <c r="Q1174" s="962"/>
      <c r="R1174" s="962"/>
      <c r="S1174" s="962"/>
      <c r="T1174" s="962"/>
      <c r="V1174" s="463"/>
    </row>
    <row r="1175" spans="8:22" ht="12.75">
      <c r="H1175" s="962"/>
      <c r="I1175" s="962"/>
      <c r="J1175" s="962"/>
      <c r="K1175" s="962"/>
      <c r="L1175" s="962"/>
      <c r="M1175" s="962"/>
      <c r="N1175" s="962"/>
      <c r="O1175" s="962"/>
      <c r="P1175" s="962"/>
      <c r="Q1175" s="962"/>
      <c r="R1175" s="962"/>
      <c r="S1175" s="962"/>
      <c r="T1175" s="962"/>
      <c r="V1175" s="463"/>
    </row>
    <row r="1176" spans="8:22" ht="12.75">
      <c r="H1176" s="962"/>
      <c r="I1176" s="962"/>
      <c r="J1176" s="962"/>
      <c r="K1176" s="962"/>
      <c r="L1176" s="962"/>
      <c r="M1176" s="962"/>
      <c r="N1176" s="962"/>
      <c r="O1176" s="962"/>
      <c r="P1176" s="962"/>
      <c r="Q1176" s="962"/>
      <c r="R1176" s="962"/>
      <c r="S1176" s="962"/>
      <c r="T1176" s="962"/>
      <c r="V1176" s="463"/>
    </row>
    <row r="1177" spans="8:22" ht="12.75">
      <c r="H1177" s="962"/>
      <c r="I1177" s="962"/>
      <c r="J1177" s="962"/>
      <c r="K1177" s="962"/>
      <c r="L1177" s="962"/>
      <c r="M1177" s="962"/>
      <c r="N1177" s="962"/>
      <c r="O1177" s="962"/>
      <c r="P1177" s="962"/>
      <c r="Q1177" s="962"/>
      <c r="R1177" s="962"/>
      <c r="S1177" s="962"/>
      <c r="T1177" s="962"/>
      <c r="V1177" s="463"/>
    </row>
    <row r="1178" spans="8:22" ht="12.75">
      <c r="H1178" s="962"/>
      <c r="I1178" s="962"/>
      <c r="J1178" s="962"/>
      <c r="K1178" s="962"/>
      <c r="L1178" s="962"/>
      <c r="M1178" s="962"/>
      <c r="N1178" s="962"/>
      <c r="O1178" s="962"/>
      <c r="P1178" s="962"/>
      <c r="Q1178" s="962"/>
      <c r="R1178" s="962"/>
      <c r="S1178" s="962"/>
      <c r="T1178" s="962"/>
      <c r="V1178" s="463"/>
    </row>
    <row r="1179" spans="8:22" ht="12.75">
      <c r="H1179" s="962"/>
      <c r="I1179" s="962"/>
      <c r="J1179" s="962"/>
      <c r="K1179" s="962"/>
      <c r="L1179" s="962"/>
      <c r="M1179" s="962"/>
      <c r="N1179" s="962"/>
      <c r="O1179" s="962"/>
      <c r="P1179" s="962"/>
      <c r="Q1179" s="962"/>
      <c r="R1179" s="962"/>
      <c r="S1179" s="962"/>
      <c r="T1179" s="962"/>
      <c r="V1179" s="463"/>
    </row>
    <row r="1180" spans="8:22" ht="12.75">
      <c r="H1180" s="962"/>
      <c r="I1180" s="962"/>
      <c r="J1180" s="962"/>
      <c r="K1180" s="962"/>
      <c r="L1180" s="962"/>
      <c r="M1180" s="962"/>
      <c r="N1180" s="962"/>
      <c r="O1180" s="962"/>
      <c r="P1180" s="962"/>
      <c r="Q1180" s="962"/>
      <c r="R1180" s="962"/>
      <c r="S1180" s="962"/>
      <c r="T1180" s="962"/>
      <c r="V1180" s="463"/>
    </row>
    <row r="1181" spans="8:22" ht="12.75">
      <c r="H1181" s="962"/>
      <c r="I1181" s="962"/>
      <c r="J1181" s="962"/>
      <c r="K1181" s="962"/>
      <c r="L1181" s="962"/>
      <c r="M1181" s="962"/>
      <c r="N1181" s="962"/>
      <c r="O1181" s="962"/>
      <c r="P1181" s="962"/>
      <c r="Q1181" s="962"/>
      <c r="R1181" s="962"/>
      <c r="S1181" s="962"/>
      <c r="T1181" s="962"/>
      <c r="V1181" s="463"/>
    </row>
    <row r="1182" spans="8:22" ht="12.75">
      <c r="H1182" s="962"/>
      <c r="I1182" s="962"/>
      <c r="J1182" s="962"/>
      <c r="K1182" s="962"/>
      <c r="L1182" s="962"/>
      <c r="M1182" s="962"/>
      <c r="N1182" s="962"/>
      <c r="O1182" s="962"/>
      <c r="P1182" s="962"/>
      <c r="Q1182" s="962"/>
      <c r="R1182" s="962"/>
      <c r="S1182" s="962"/>
      <c r="T1182" s="962"/>
      <c r="V1182" s="463"/>
    </row>
    <row r="1183" spans="8:22" ht="12.75">
      <c r="H1183" s="962"/>
      <c r="I1183" s="962"/>
      <c r="J1183" s="962"/>
      <c r="K1183" s="962"/>
      <c r="L1183" s="962"/>
      <c r="M1183" s="962"/>
      <c r="N1183" s="962"/>
      <c r="O1183" s="962"/>
      <c r="P1183" s="962"/>
      <c r="Q1183" s="962"/>
      <c r="R1183" s="962"/>
      <c r="S1183" s="962"/>
      <c r="T1183" s="962"/>
      <c r="V1183" s="463"/>
    </row>
    <row r="1184" spans="8:22" ht="12.75">
      <c r="H1184" s="962"/>
      <c r="I1184" s="962"/>
      <c r="J1184" s="962"/>
      <c r="K1184" s="962"/>
      <c r="L1184" s="962"/>
      <c r="M1184" s="962"/>
      <c r="N1184" s="962"/>
      <c r="O1184" s="962"/>
      <c r="P1184" s="962"/>
      <c r="Q1184" s="962"/>
      <c r="R1184" s="962"/>
      <c r="S1184" s="962"/>
      <c r="T1184" s="962"/>
      <c r="V1184" s="463"/>
    </row>
    <row r="1185" spans="8:22" ht="12.75">
      <c r="H1185" s="962"/>
      <c r="I1185" s="962"/>
      <c r="J1185" s="962"/>
      <c r="K1185" s="962"/>
      <c r="L1185" s="962"/>
      <c r="M1185" s="962"/>
      <c r="N1185" s="962"/>
      <c r="O1185" s="962"/>
      <c r="P1185" s="962"/>
      <c r="Q1185" s="962"/>
      <c r="R1185" s="962"/>
      <c r="S1185" s="962"/>
      <c r="T1185" s="962"/>
      <c r="V1185" s="463"/>
    </row>
    <row r="1186" spans="8:22" ht="12.75">
      <c r="H1186" s="962"/>
      <c r="I1186" s="962"/>
      <c r="J1186" s="962"/>
      <c r="K1186" s="962"/>
      <c r="L1186" s="962"/>
      <c r="M1186" s="962"/>
      <c r="N1186" s="962"/>
      <c r="O1186" s="962"/>
      <c r="P1186" s="962"/>
      <c r="Q1186" s="962"/>
      <c r="R1186" s="962"/>
      <c r="S1186" s="962"/>
      <c r="T1186" s="962"/>
      <c r="V1186" s="463"/>
    </row>
    <row r="1187" spans="8:22" ht="12.75">
      <c r="H1187" s="962"/>
      <c r="I1187" s="962"/>
      <c r="J1187" s="962"/>
      <c r="K1187" s="962"/>
      <c r="L1187" s="962"/>
      <c r="M1187" s="962"/>
      <c r="N1187" s="962"/>
      <c r="O1187" s="962"/>
      <c r="P1187" s="962"/>
      <c r="Q1187" s="962"/>
      <c r="R1187" s="962"/>
      <c r="S1187" s="962"/>
      <c r="T1187" s="962"/>
      <c r="V1187" s="463"/>
    </row>
    <row r="1188" spans="8:22" ht="12.75">
      <c r="H1188" s="962"/>
      <c r="I1188" s="962"/>
      <c r="J1188" s="962"/>
      <c r="K1188" s="962"/>
      <c r="L1188" s="962"/>
      <c r="M1188" s="962"/>
      <c r="N1188" s="962"/>
      <c r="O1188" s="962"/>
      <c r="P1188" s="962"/>
      <c r="Q1188" s="962"/>
      <c r="R1188" s="962"/>
      <c r="S1188" s="962"/>
      <c r="T1188" s="962"/>
      <c r="V1188" s="463"/>
    </row>
    <row r="1189" spans="8:22" ht="12.75">
      <c r="H1189" s="962"/>
      <c r="I1189" s="962"/>
      <c r="J1189" s="962"/>
      <c r="K1189" s="962"/>
      <c r="L1189" s="962"/>
      <c r="M1189" s="962"/>
      <c r="N1189" s="962"/>
      <c r="O1189" s="962"/>
      <c r="P1189" s="962"/>
      <c r="Q1189" s="962"/>
      <c r="R1189" s="962"/>
      <c r="S1189" s="962"/>
      <c r="T1189" s="962"/>
      <c r="V1189" s="463"/>
    </row>
    <row r="1190" spans="8:22" ht="12.75">
      <c r="H1190" s="962"/>
      <c r="I1190" s="962"/>
      <c r="J1190" s="962"/>
      <c r="K1190" s="962"/>
      <c r="L1190" s="962"/>
      <c r="M1190" s="962"/>
      <c r="N1190" s="962"/>
      <c r="O1190" s="962"/>
      <c r="P1190" s="962"/>
      <c r="Q1190" s="962"/>
      <c r="R1190" s="962"/>
      <c r="S1190" s="962"/>
      <c r="T1190" s="962"/>
      <c r="V1190" s="463"/>
    </row>
    <row r="1191" spans="8:22" ht="12.75">
      <c r="H1191" s="962"/>
      <c r="I1191" s="962"/>
      <c r="J1191" s="962"/>
      <c r="K1191" s="962"/>
      <c r="L1191" s="962"/>
      <c r="M1191" s="962"/>
      <c r="N1191" s="962"/>
      <c r="O1191" s="962"/>
      <c r="P1191" s="962"/>
      <c r="Q1191" s="962"/>
      <c r="R1191" s="962"/>
      <c r="S1191" s="962"/>
      <c r="T1191" s="962"/>
      <c r="V1191" s="463"/>
    </row>
    <row r="1192" spans="8:22" ht="12.75">
      <c r="H1192" s="962"/>
      <c r="I1192" s="962"/>
      <c r="J1192" s="962"/>
      <c r="K1192" s="962"/>
      <c r="L1192" s="962"/>
      <c r="M1192" s="962"/>
      <c r="N1192" s="962"/>
      <c r="O1192" s="962"/>
      <c r="P1192" s="962"/>
      <c r="Q1192" s="962"/>
      <c r="R1192" s="962"/>
      <c r="S1192" s="962"/>
      <c r="T1192" s="962"/>
      <c r="V1192" s="463"/>
    </row>
    <row r="1193" spans="8:22" ht="12.75">
      <c r="H1193" s="962"/>
      <c r="I1193" s="962"/>
      <c r="J1193" s="962"/>
      <c r="K1193" s="962"/>
      <c r="L1193" s="962"/>
      <c r="M1193" s="962"/>
      <c r="N1193" s="962"/>
      <c r="O1193" s="962"/>
      <c r="P1193" s="962"/>
      <c r="Q1193" s="962"/>
      <c r="R1193" s="962"/>
      <c r="S1193" s="962"/>
      <c r="T1193" s="962"/>
      <c r="V1193" s="463"/>
    </row>
    <row r="1194" spans="8:22" ht="12.75">
      <c r="H1194" s="962"/>
      <c r="I1194" s="962"/>
      <c r="J1194" s="962"/>
      <c r="K1194" s="962"/>
      <c r="L1194" s="962"/>
      <c r="M1194" s="962"/>
      <c r="N1194" s="962"/>
      <c r="O1194" s="962"/>
      <c r="P1194" s="962"/>
      <c r="Q1194" s="962"/>
      <c r="R1194" s="962"/>
      <c r="S1194" s="962"/>
      <c r="T1194" s="962"/>
      <c r="V1194" s="463"/>
    </row>
    <row r="1195" spans="8:22" ht="12.75">
      <c r="H1195" s="962"/>
      <c r="I1195" s="962"/>
      <c r="J1195" s="962"/>
      <c r="K1195" s="962"/>
      <c r="L1195" s="962"/>
      <c r="M1195" s="962"/>
      <c r="N1195" s="962"/>
      <c r="O1195" s="962"/>
      <c r="P1195" s="962"/>
      <c r="Q1195" s="962"/>
      <c r="R1195" s="962"/>
      <c r="S1195" s="962"/>
      <c r="T1195" s="962"/>
      <c r="V1195" s="463"/>
    </row>
    <row r="1196" spans="8:22" ht="12.75">
      <c r="H1196" s="962"/>
      <c r="I1196" s="962"/>
      <c r="J1196" s="962"/>
      <c r="K1196" s="962"/>
      <c r="L1196" s="962"/>
      <c r="M1196" s="962"/>
      <c r="N1196" s="962"/>
      <c r="O1196" s="962"/>
      <c r="P1196" s="962"/>
      <c r="Q1196" s="962"/>
      <c r="R1196" s="962"/>
      <c r="S1196" s="962"/>
      <c r="T1196" s="962"/>
      <c r="V1196" s="463"/>
    </row>
    <row r="1197" spans="8:22" ht="12.75">
      <c r="H1197" s="962"/>
      <c r="I1197" s="962"/>
      <c r="J1197" s="962"/>
      <c r="K1197" s="962"/>
      <c r="L1197" s="962"/>
      <c r="M1197" s="962"/>
      <c r="N1197" s="962"/>
      <c r="O1197" s="962"/>
      <c r="P1197" s="962"/>
      <c r="Q1197" s="962"/>
      <c r="R1197" s="962"/>
      <c r="S1197" s="962"/>
      <c r="T1197" s="962"/>
      <c r="V1197" s="463"/>
    </row>
    <row r="1198" spans="8:22" ht="12.75">
      <c r="H1198" s="962"/>
      <c r="I1198" s="962"/>
      <c r="J1198" s="962"/>
      <c r="K1198" s="962"/>
      <c r="L1198" s="962"/>
      <c r="M1198" s="962"/>
      <c r="N1198" s="962"/>
      <c r="O1198" s="962"/>
      <c r="P1198" s="962"/>
      <c r="Q1198" s="962"/>
      <c r="R1198" s="962"/>
      <c r="S1198" s="962"/>
      <c r="T1198" s="962"/>
      <c r="V1198" s="463"/>
    </row>
    <row r="1199" spans="8:22" ht="12.75">
      <c r="H1199" s="962"/>
      <c r="I1199" s="962"/>
      <c r="J1199" s="962"/>
      <c r="K1199" s="962"/>
      <c r="L1199" s="962"/>
      <c r="M1199" s="962"/>
      <c r="N1199" s="962"/>
      <c r="O1199" s="962"/>
      <c r="P1199" s="962"/>
      <c r="Q1199" s="962"/>
      <c r="R1199" s="962"/>
      <c r="S1199" s="962"/>
      <c r="T1199" s="962"/>
      <c r="V1199" s="463"/>
    </row>
    <row r="1200" spans="8:22" ht="12.75">
      <c r="H1200" s="962"/>
      <c r="I1200" s="962"/>
      <c r="J1200" s="962"/>
      <c r="K1200" s="962"/>
      <c r="L1200" s="962"/>
      <c r="M1200" s="962"/>
      <c r="N1200" s="962"/>
      <c r="O1200" s="962"/>
      <c r="P1200" s="962"/>
      <c r="Q1200" s="962"/>
      <c r="R1200" s="962"/>
      <c r="S1200" s="962"/>
      <c r="T1200" s="962"/>
      <c r="V1200" s="463"/>
    </row>
    <row r="1201" spans="8:22" ht="12.75">
      <c r="H1201" s="962"/>
      <c r="I1201" s="962"/>
      <c r="J1201" s="962"/>
      <c r="K1201" s="962"/>
      <c r="L1201" s="962"/>
      <c r="M1201" s="962"/>
      <c r="N1201" s="962"/>
      <c r="O1201" s="962"/>
      <c r="P1201" s="962"/>
      <c r="Q1201" s="962"/>
      <c r="R1201" s="962"/>
      <c r="S1201" s="962"/>
      <c r="T1201" s="962"/>
      <c r="V1201" s="463"/>
    </row>
    <row r="1202" spans="8:22" ht="12.75">
      <c r="H1202" s="962"/>
      <c r="I1202" s="962"/>
      <c r="J1202" s="962"/>
      <c r="K1202" s="962"/>
      <c r="L1202" s="962"/>
      <c r="M1202" s="962"/>
      <c r="N1202" s="962"/>
      <c r="O1202" s="962"/>
      <c r="P1202" s="962"/>
      <c r="Q1202" s="962"/>
      <c r="R1202" s="962"/>
      <c r="S1202" s="962"/>
      <c r="T1202" s="962"/>
      <c r="V1202" s="463"/>
    </row>
    <row r="1203" spans="8:22" ht="12.75">
      <c r="H1203" s="962"/>
      <c r="I1203" s="962"/>
      <c r="J1203" s="962"/>
      <c r="K1203" s="962"/>
      <c r="L1203" s="962"/>
      <c r="M1203" s="962"/>
      <c r="N1203" s="962"/>
      <c r="O1203" s="962"/>
      <c r="P1203" s="962"/>
      <c r="Q1203" s="962"/>
      <c r="R1203" s="962"/>
      <c r="S1203" s="962"/>
      <c r="T1203" s="962"/>
      <c r="V1203" s="463"/>
    </row>
    <row r="1204" spans="8:22" ht="12.75">
      <c r="H1204" s="962"/>
      <c r="I1204" s="962"/>
      <c r="J1204" s="962"/>
      <c r="K1204" s="962"/>
      <c r="L1204" s="962"/>
      <c r="M1204" s="962"/>
      <c r="N1204" s="962"/>
      <c r="O1204" s="962"/>
      <c r="P1204" s="962"/>
      <c r="Q1204" s="962"/>
      <c r="R1204" s="962"/>
      <c r="S1204" s="962"/>
      <c r="T1204" s="962"/>
      <c r="V1204" s="463"/>
    </row>
    <row r="1205" spans="8:22" ht="12.75">
      <c r="H1205" s="962"/>
      <c r="I1205" s="962"/>
      <c r="J1205" s="962"/>
      <c r="K1205" s="962"/>
      <c r="L1205" s="962"/>
      <c r="M1205" s="962"/>
      <c r="N1205" s="962"/>
      <c r="O1205" s="962"/>
      <c r="P1205" s="962"/>
      <c r="Q1205" s="962"/>
      <c r="R1205" s="962"/>
      <c r="S1205" s="962"/>
      <c r="T1205" s="962"/>
      <c r="V1205" s="463"/>
    </row>
    <row r="1206" spans="8:22" ht="12.75">
      <c r="H1206" s="962"/>
      <c r="I1206" s="962"/>
      <c r="J1206" s="962"/>
      <c r="K1206" s="962"/>
      <c r="L1206" s="962"/>
      <c r="M1206" s="962"/>
      <c r="N1206" s="962"/>
      <c r="O1206" s="962"/>
      <c r="P1206" s="962"/>
      <c r="Q1206" s="962"/>
      <c r="R1206" s="962"/>
      <c r="S1206" s="962"/>
      <c r="T1206" s="962"/>
      <c r="V1206" s="463"/>
    </row>
    <row r="1207" spans="8:22" ht="12.75">
      <c r="H1207" s="962"/>
      <c r="I1207" s="962"/>
      <c r="J1207" s="962"/>
      <c r="K1207" s="962"/>
      <c r="L1207" s="962"/>
      <c r="M1207" s="962"/>
      <c r="N1207" s="962"/>
      <c r="O1207" s="962"/>
      <c r="P1207" s="962"/>
      <c r="Q1207" s="962"/>
      <c r="R1207" s="962"/>
      <c r="S1207" s="962"/>
      <c r="T1207" s="962"/>
      <c r="V1207" s="463"/>
    </row>
    <row r="1208" spans="8:22" ht="12.75">
      <c r="H1208" s="962"/>
      <c r="I1208" s="962"/>
      <c r="J1208" s="962"/>
      <c r="K1208" s="962"/>
      <c r="L1208" s="962"/>
      <c r="M1208" s="962"/>
      <c r="N1208" s="962"/>
      <c r="O1208" s="962"/>
      <c r="P1208" s="962"/>
      <c r="Q1208" s="962"/>
      <c r="R1208" s="962"/>
      <c r="S1208" s="962"/>
      <c r="T1208" s="962"/>
      <c r="V1208" s="463"/>
    </row>
    <row r="1209" spans="8:22" ht="12.75">
      <c r="H1209" s="962"/>
      <c r="I1209" s="962"/>
      <c r="J1209" s="962"/>
      <c r="K1209" s="962"/>
      <c r="L1209" s="962"/>
      <c r="M1209" s="962"/>
      <c r="N1209" s="962"/>
      <c r="O1209" s="962"/>
      <c r="P1209" s="962"/>
      <c r="Q1209" s="962"/>
      <c r="R1209" s="962"/>
      <c r="S1209" s="962"/>
      <c r="T1209" s="962"/>
      <c r="V1209" s="463"/>
    </row>
    <row r="1210" spans="8:22" ht="12.75">
      <c r="H1210" s="962"/>
      <c r="I1210" s="962"/>
      <c r="J1210" s="962"/>
      <c r="K1210" s="962"/>
      <c r="L1210" s="962"/>
      <c r="M1210" s="962"/>
      <c r="N1210" s="962"/>
      <c r="O1210" s="962"/>
      <c r="P1210" s="962"/>
      <c r="Q1210" s="962"/>
      <c r="R1210" s="962"/>
      <c r="S1210" s="962"/>
      <c r="T1210" s="962"/>
      <c r="V1210" s="463"/>
    </row>
    <row r="1211" spans="8:22" ht="12.75">
      <c r="H1211" s="962"/>
      <c r="I1211" s="962"/>
      <c r="J1211" s="962"/>
      <c r="K1211" s="962"/>
      <c r="L1211" s="962"/>
      <c r="M1211" s="962"/>
      <c r="N1211" s="962"/>
      <c r="O1211" s="962"/>
      <c r="P1211" s="962"/>
      <c r="Q1211" s="962"/>
      <c r="R1211" s="962"/>
      <c r="S1211" s="962"/>
      <c r="T1211" s="962"/>
      <c r="V1211" s="463"/>
    </row>
    <row r="1212" spans="8:22" ht="12.75">
      <c r="H1212" s="962"/>
      <c r="I1212" s="962"/>
      <c r="J1212" s="962"/>
      <c r="K1212" s="962"/>
      <c r="L1212" s="962"/>
      <c r="M1212" s="962"/>
      <c r="N1212" s="962"/>
      <c r="O1212" s="962"/>
      <c r="P1212" s="962"/>
      <c r="Q1212" s="962"/>
      <c r="R1212" s="962"/>
      <c r="S1212" s="962"/>
      <c r="T1212" s="962"/>
      <c r="V1212" s="463"/>
    </row>
    <row r="1213" spans="8:22" ht="12.75">
      <c r="H1213" s="962"/>
      <c r="I1213" s="962"/>
      <c r="J1213" s="962"/>
      <c r="K1213" s="962"/>
      <c r="L1213" s="962"/>
      <c r="M1213" s="962"/>
      <c r="N1213" s="962"/>
      <c r="O1213" s="962"/>
      <c r="P1213" s="962"/>
      <c r="Q1213" s="962"/>
      <c r="R1213" s="962"/>
      <c r="S1213" s="962"/>
      <c r="T1213" s="962"/>
      <c r="V1213" s="463"/>
    </row>
    <row r="1214" spans="8:22" ht="12.75">
      <c r="H1214" s="962"/>
      <c r="I1214" s="962"/>
      <c r="J1214" s="962"/>
      <c r="K1214" s="962"/>
      <c r="L1214" s="962"/>
      <c r="M1214" s="962"/>
      <c r="N1214" s="962"/>
      <c r="O1214" s="962"/>
      <c r="P1214" s="962"/>
      <c r="Q1214" s="962"/>
      <c r="R1214" s="962"/>
      <c r="S1214" s="962"/>
      <c r="T1214" s="962"/>
      <c r="V1214" s="463"/>
    </row>
    <row r="1215" spans="8:22" ht="12.75">
      <c r="H1215" s="962"/>
      <c r="I1215" s="962"/>
      <c r="J1215" s="962"/>
      <c r="K1215" s="962"/>
      <c r="L1215" s="962"/>
      <c r="M1215" s="962"/>
      <c r="N1215" s="962"/>
      <c r="O1215" s="962"/>
      <c r="P1215" s="962"/>
      <c r="Q1215" s="962"/>
      <c r="R1215" s="962"/>
      <c r="S1215" s="962"/>
      <c r="T1215" s="962"/>
      <c r="V1215" s="463"/>
    </row>
    <row r="1216" spans="8:22" ht="12.75">
      <c r="H1216" s="962"/>
      <c r="I1216" s="962"/>
      <c r="J1216" s="962"/>
      <c r="K1216" s="962"/>
      <c r="L1216" s="962"/>
      <c r="M1216" s="962"/>
      <c r="N1216" s="962"/>
      <c r="O1216" s="962"/>
      <c r="P1216" s="962"/>
      <c r="Q1216" s="962"/>
      <c r="R1216" s="962"/>
      <c r="S1216" s="962"/>
      <c r="T1216" s="962"/>
      <c r="V1216" s="463"/>
    </row>
    <row r="1217" spans="8:22" ht="12.75">
      <c r="H1217" s="962"/>
      <c r="I1217" s="962"/>
      <c r="J1217" s="962"/>
      <c r="K1217" s="962"/>
      <c r="L1217" s="962"/>
      <c r="M1217" s="962"/>
      <c r="N1217" s="962"/>
      <c r="O1217" s="962"/>
      <c r="P1217" s="962"/>
      <c r="Q1217" s="962"/>
      <c r="R1217" s="962"/>
      <c r="S1217" s="962"/>
      <c r="T1217" s="962"/>
      <c r="V1217" s="463"/>
    </row>
    <row r="1218" spans="8:22" ht="12.75">
      <c r="H1218" s="962"/>
      <c r="I1218" s="962"/>
      <c r="J1218" s="962"/>
      <c r="K1218" s="962"/>
      <c r="L1218" s="962"/>
      <c r="M1218" s="962"/>
      <c r="N1218" s="962"/>
      <c r="O1218" s="962"/>
      <c r="P1218" s="962"/>
      <c r="Q1218" s="962"/>
      <c r="R1218" s="962"/>
      <c r="S1218" s="962"/>
      <c r="T1218" s="962"/>
      <c r="V1218" s="463"/>
    </row>
    <row r="1219" spans="8:22" ht="12.75">
      <c r="H1219" s="962"/>
      <c r="I1219" s="962"/>
      <c r="J1219" s="962"/>
      <c r="K1219" s="962"/>
      <c r="L1219" s="962"/>
      <c r="M1219" s="962"/>
      <c r="N1219" s="962"/>
      <c r="O1219" s="962"/>
      <c r="P1219" s="962"/>
      <c r="Q1219" s="962"/>
      <c r="R1219" s="962"/>
      <c r="S1219" s="962"/>
      <c r="T1219" s="962"/>
      <c r="V1219" s="463"/>
    </row>
    <row r="1220" spans="8:22" ht="12.75">
      <c r="H1220" s="962"/>
      <c r="I1220" s="962"/>
      <c r="J1220" s="962"/>
      <c r="K1220" s="962"/>
      <c r="L1220" s="962"/>
      <c r="M1220" s="962"/>
      <c r="N1220" s="962"/>
      <c r="O1220" s="962"/>
      <c r="P1220" s="962"/>
      <c r="Q1220" s="962"/>
      <c r="R1220" s="962"/>
      <c r="S1220" s="962"/>
      <c r="T1220" s="962"/>
      <c r="V1220" s="463"/>
    </row>
    <row r="1221" spans="8:22" ht="12.75">
      <c r="H1221" s="962"/>
      <c r="I1221" s="962"/>
      <c r="J1221" s="962"/>
      <c r="K1221" s="962"/>
      <c r="L1221" s="962"/>
      <c r="M1221" s="962"/>
      <c r="N1221" s="962"/>
      <c r="O1221" s="962"/>
      <c r="P1221" s="962"/>
      <c r="Q1221" s="962"/>
      <c r="R1221" s="962"/>
      <c r="S1221" s="962"/>
      <c r="T1221" s="962"/>
      <c r="V1221" s="463"/>
    </row>
    <row r="1222" spans="8:22" ht="12.75">
      <c r="H1222" s="962"/>
      <c r="I1222" s="962"/>
      <c r="J1222" s="962"/>
      <c r="K1222" s="962"/>
      <c r="L1222" s="962"/>
      <c r="M1222" s="962"/>
      <c r="N1222" s="962"/>
      <c r="O1222" s="962"/>
      <c r="P1222" s="962"/>
      <c r="Q1222" s="962"/>
      <c r="R1222" s="962"/>
      <c r="S1222" s="962"/>
      <c r="T1222" s="962"/>
      <c r="V1222" s="463"/>
    </row>
    <row r="1223" spans="8:22" ht="12.75">
      <c r="H1223" s="962"/>
      <c r="I1223" s="962"/>
      <c r="J1223" s="962"/>
      <c r="K1223" s="962"/>
      <c r="L1223" s="962"/>
      <c r="M1223" s="962"/>
      <c r="N1223" s="962"/>
      <c r="O1223" s="962"/>
      <c r="P1223" s="962"/>
      <c r="Q1223" s="962"/>
      <c r="R1223" s="962"/>
      <c r="S1223" s="962"/>
      <c r="T1223" s="962"/>
      <c r="V1223" s="463"/>
    </row>
    <row r="1224" spans="8:22" ht="12.75">
      <c r="H1224" s="962"/>
      <c r="I1224" s="962"/>
      <c r="J1224" s="962"/>
      <c r="K1224" s="962"/>
      <c r="L1224" s="962"/>
      <c r="M1224" s="962"/>
      <c r="N1224" s="962"/>
      <c r="O1224" s="962"/>
      <c r="P1224" s="962"/>
      <c r="Q1224" s="962"/>
      <c r="R1224" s="962"/>
      <c r="S1224" s="962"/>
      <c r="T1224" s="962"/>
      <c r="V1224" s="463"/>
    </row>
    <row r="1225" spans="8:22" ht="12.75">
      <c r="H1225" s="962"/>
      <c r="I1225" s="962"/>
      <c r="J1225" s="962"/>
      <c r="K1225" s="962"/>
      <c r="L1225" s="962"/>
      <c r="M1225" s="962"/>
      <c r="N1225" s="962"/>
      <c r="O1225" s="962"/>
      <c r="P1225" s="962"/>
      <c r="Q1225" s="962"/>
      <c r="R1225" s="962"/>
      <c r="S1225" s="962"/>
      <c r="T1225" s="962"/>
      <c r="V1225" s="463"/>
    </row>
    <row r="1226" spans="8:22" ht="12.75">
      <c r="H1226" s="962"/>
      <c r="I1226" s="962"/>
      <c r="J1226" s="962"/>
      <c r="K1226" s="962"/>
      <c r="L1226" s="962"/>
      <c r="M1226" s="962"/>
      <c r="N1226" s="962"/>
      <c r="O1226" s="962"/>
      <c r="P1226" s="962"/>
      <c r="Q1226" s="962"/>
      <c r="R1226" s="962"/>
      <c r="S1226" s="962"/>
      <c r="T1226" s="962"/>
      <c r="V1226" s="463"/>
    </row>
    <row r="1227" spans="8:22" ht="12.75">
      <c r="H1227" s="962"/>
      <c r="I1227" s="962"/>
      <c r="J1227" s="962"/>
      <c r="K1227" s="962"/>
      <c r="L1227" s="962"/>
      <c r="M1227" s="962"/>
      <c r="N1227" s="962"/>
      <c r="O1227" s="962"/>
      <c r="P1227" s="962"/>
      <c r="Q1227" s="962"/>
      <c r="R1227" s="962"/>
      <c r="S1227" s="962"/>
      <c r="T1227" s="962"/>
      <c r="V1227" s="463"/>
    </row>
    <row r="1228" spans="8:22" ht="12.75">
      <c r="H1228" s="962"/>
      <c r="I1228" s="962"/>
      <c r="J1228" s="962"/>
      <c r="K1228" s="962"/>
      <c r="L1228" s="962"/>
      <c r="M1228" s="962"/>
      <c r="N1228" s="962"/>
      <c r="O1228" s="962"/>
      <c r="P1228" s="962"/>
      <c r="Q1228" s="962"/>
      <c r="R1228" s="962"/>
      <c r="S1228" s="962"/>
      <c r="T1228" s="962"/>
      <c r="V1228" s="463"/>
    </row>
    <row r="1229" spans="8:22" ht="12.75">
      <c r="H1229" s="962"/>
      <c r="I1229" s="962"/>
      <c r="J1229" s="962"/>
      <c r="K1229" s="962"/>
      <c r="L1229" s="962"/>
      <c r="M1229" s="962"/>
      <c r="N1229" s="962"/>
      <c r="O1229" s="962"/>
      <c r="P1229" s="962"/>
      <c r="Q1229" s="962"/>
      <c r="R1229" s="962"/>
      <c r="S1229" s="962"/>
      <c r="T1229" s="962"/>
      <c r="V1229" s="463"/>
    </row>
    <row r="1230" spans="8:22" ht="12.75">
      <c r="H1230" s="962"/>
      <c r="I1230" s="962"/>
      <c r="J1230" s="962"/>
      <c r="K1230" s="962"/>
      <c r="L1230" s="962"/>
      <c r="M1230" s="962"/>
      <c r="N1230" s="962"/>
      <c r="O1230" s="962"/>
      <c r="P1230" s="962"/>
      <c r="Q1230" s="962"/>
      <c r="R1230" s="962"/>
      <c r="S1230" s="962"/>
      <c r="T1230" s="962"/>
      <c r="V1230" s="463"/>
    </row>
    <row r="1231" spans="8:22" ht="12.75">
      <c r="H1231" s="962"/>
      <c r="I1231" s="962"/>
      <c r="J1231" s="962"/>
      <c r="K1231" s="962"/>
      <c r="L1231" s="962"/>
      <c r="M1231" s="962"/>
      <c r="N1231" s="962"/>
      <c r="O1231" s="962"/>
      <c r="P1231" s="962"/>
      <c r="Q1231" s="962"/>
      <c r="R1231" s="962"/>
      <c r="S1231" s="962"/>
      <c r="T1231" s="962"/>
      <c r="V1231" s="463"/>
    </row>
    <row r="1232" spans="8:22" ht="12.75">
      <c r="H1232" s="962"/>
      <c r="I1232" s="962"/>
      <c r="J1232" s="962"/>
      <c r="K1232" s="962"/>
      <c r="L1232" s="962"/>
      <c r="M1232" s="962"/>
      <c r="N1232" s="962"/>
      <c r="O1232" s="962"/>
      <c r="P1232" s="962"/>
      <c r="Q1232" s="962"/>
      <c r="R1232" s="962"/>
      <c r="S1232" s="962"/>
      <c r="T1232" s="962"/>
      <c r="V1232" s="463"/>
    </row>
    <row r="1233" spans="8:22" ht="12.75">
      <c r="H1233" s="962"/>
      <c r="I1233" s="962"/>
      <c r="J1233" s="962"/>
      <c r="K1233" s="962"/>
      <c r="L1233" s="962"/>
      <c r="M1233" s="962"/>
      <c r="N1233" s="962"/>
      <c r="O1233" s="962"/>
      <c r="P1233" s="962"/>
      <c r="Q1233" s="962"/>
      <c r="R1233" s="962"/>
      <c r="S1233" s="962"/>
      <c r="T1233" s="962"/>
      <c r="V1233" s="463"/>
    </row>
    <row r="1234" spans="8:22" ht="12.75">
      <c r="H1234" s="962"/>
      <c r="I1234" s="962"/>
      <c r="J1234" s="962"/>
      <c r="K1234" s="962"/>
      <c r="L1234" s="962"/>
      <c r="M1234" s="962"/>
      <c r="N1234" s="962"/>
      <c r="O1234" s="962"/>
      <c r="P1234" s="962"/>
      <c r="Q1234" s="962"/>
      <c r="R1234" s="962"/>
      <c r="S1234" s="962"/>
      <c r="T1234" s="962"/>
      <c r="V1234" s="463"/>
    </row>
    <row r="1235" spans="8:22" ht="12.75">
      <c r="H1235" s="962"/>
      <c r="I1235" s="962"/>
      <c r="J1235" s="962"/>
      <c r="K1235" s="962"/>
      <c r="L1235" s="962"/>
      <c r="M1235" s="962"/>
      <c r="N1235" s="962"/>
      <c r="O1235" s="962"/>
      <c r="P1235" s="962"/>
      <c r="Q1235" s="962"/>
      <c r="R1235" s="962"/>
      <c r="S1235" s="962"/>
      <c r="T1235" s="962"/>
      <c r="V1235" s="463"/>
    </row>
    <row r="1236" spans="8:22" ht="12.75">
      <c r="H1236" s="962"/>
      <c r="I1236" s="962"/>
      <c r="J1236" s="962"/>
      <c r="K1236" s="962"/>
      <c r="L1236" s="962"/>
      <c r="M1236" s="962"/>
      <c r="N1236" s="962"/>
      <c r="O1236" s="962"/>
      <c r="P1236" s="962"/>
      <c r="Q1236" s="962"/>
      <c r="R1236" s="962"/>
      <c r="S1236" s="962"/>
      <c r="T1236" s="962"/>
      <c r="V1236" s="463"/>
    </row>
    <row r="1237" spans="8:22" ht="12.75">
      <c r="H1237" s="962"/>
      <c r="I1237" s="962"/>
      <c r="J1237" s="962"/>
      <c r="K1237" s="962"/>
      <c r="L1237" s="962"/>
      <c r="M1237" s="962"/>
      <c r="N1237" s="962"/>
      <c r="O1237" s="962"/>
      <c r="P1237" s="962"/>
      <c r="Q1237" s="962"/>
      <c r="R1237" s="962"/>
      <c r="S1237" s="962"/>
      <c r="T1237" s="962"/>
      <c r="V1237" s="463"/>
    </row>
    <row r="1238" spans="8:22" ht="12.75">
      <c r="H1238" s="962"/>
      <c r="I1238" s="962"/>
      <c r="J1238" s="962"/>
      <c r="K1238" s="962"/>
      <c r="L1238" s="962"/>
      <c r="M1238" s="962"/>
      <c r="N1238" s="962"/>
      <c r="O1238" s="962"/>
      <c r="P1238" s="962"/>
      <c r="Q1238" s="962"/>
      <c r="R1238" s="962"/>
      <c r="S1238" s="962"/>
      <c r="T1238" s="962"/>
      <c r="V1238" s="463"/>
    </row>
    <row r="1239" spans="8:22" ht="12.75">
      <c r="H1239" s="962"/>
      <c r="I1239" s="962"/>
      <c r="J1239" s="962"/>
      <c r="K1239" s="962"/>
      <c r="L1239" s="962"/>
      <c r="M1239" s="962"/>
      <c r="N1239" s="962"/>
      <c r="O1239" s="962"/>
      <c r="P1239" s="962"/>
      <c r="Q1239" s="962"/>
      <c r="R1239" s="962"/>
      <c r="S1239" s="962"/>
      <c r="T1239" s="962"/>
      <c r="V1239" s="463"/>
    </row>
    <row r="1240" spans="8:22" ht="12.75">
      <c r="H1240" s="962"/>
      <c r="I1240" s="962"/>
      <c r="J1240" s="962"/>
      <c r="K1240" s="962"/>
      <c r="L1240" s="962"/>
      <c r="M1240" s="962"/>
      <c r="N1240" s="962"/>
      <c r="O1240" s="962"/>
      <c r="P1240" s="962"/>
      <c r="Q1240" s="962"/>
      <c r="R1240" s="962"/>
      <c r="S1240" s="962"/>
      <c r="T1240" s="962"/>
      <c r="V1240" s="463"/>
    </row>
    <row r="1241" spans="8:22" ht="12.75">
      <c r="H1241" s="962"/>
      <c r="I1241" s="962"/>
      <c r="J1241" s="962"/>
      <c r="K1241" s="962"/>
      <c r="L1241" s="962"/>
      <c r="M1241" s="962"/>
      <c r="N1241" s="962"/>
      <c r="O1241" s="962"/>
      <c r="P1241" s="962"/>
      <c r="Q1241" s="962"/>
      <c r="R1241" s="962"/>
      <c r="S1241" s="962"/>
      <c r="T1241" s="962"/>
      <c r="V1241" s="463"/>
    </row>
    <row r="1242" spans="8:22" ht="12.75">
      <c r="H1242" s="962"/>
      <c r="I1242" s="962"/>
      <c r="J1242" s="962"/>
      <c r="K1242" s="962"/>
      <c r="L1242" s="962"/>
      <c r="M1242" s="962"/>
      <c r="N1242" s="962"/>
      <c r="O1242" s="962"/>
      <c r="P1242" s="962"/>
      <c r="Q1242" s="962"/>
      <c r="R1242" s="962"/>
      <c r="S1242" s="962"/>
      <c r="T1242" s="962"/>
      <c r="V1242" s="463"/>
    </row>
    <row r="1243" spans="8:22" ht="12.75">
      <c r="H1243" s="962"/>
      <c r="I1243" s="962"/>
      <c r="J1243" s="962"/>
      <c r="K1243" s="962"/>
      <c r="L1243" s="962"/>
      <c r="M1243" s="962"/>
      <c r="N1243" s="962"/>
      <c r="O1243" s="962"/>
      <c r="P1243" s="962"/>
      <c r="Q1243" s="962"/>
      <c r="R1243" s="962"/>
      <c r="S1243" s="962"/>
      <c r="T1243" s="962"/>
      <c r="V1243" s="463"/>
    </row>
    <row r="1244" spans="8:22" ht="12.75">
      <c r="H1244" s="962"/>
      <c r="I1244" s="962"/>
      <c r="J1244" s="962"/>
      <c r="K1244" s="962"/>
      <c r="L1244" s="962"/>
      <c r="M1244" s="962"/>
      <c r="N1244" s="962"/>
      <c r="O1244" s="962"/>
      <c r="P1244" s="962"/>
      <c r="Q1244" s="962"/>
      <c r="R1244" s="962"/>
      <c r="S1244" s="962"/>
      <c r="T1244" s="962"/>
      <c r="V1244" s="463"/>
    </row>
    <row r="1245" spans="8:22" ht="12.75">
      <c r="H1245" s="962"/>
      <c r="I1245" s="962"/>
      <c r="J1245" s="962"/>
      <c r="K1245" s="962"/>
      <c r="L1245" s="962"/>
      <c r="M1245" s="962"/>
      <c r="N1245" s="962"/>
      <c r="O1245" s="962"/>
      <c r="P1245" s="962"/>
      <c r="Q1245" s="962"/>
      <c r="R1245" s="962"/>
      <c r="S1245" s="962"/>
      <c r="T1245" s="962"/>
      <c r="V1245" s="463"/>
    </row>
    <row r="1246" spans="8:22" ht="12.75">
      <c r="H1246" s="962"/>
      <c r="I1246" s="962"/>
      <c r="J1246" s="962"/>
      <c r="K1246" s="962"/>
      <c r="L1246" s="962"/>
      <c r="M1246" s="962"/>
      <c r="N1246" s="962"/>
      <c r="O1246" s="962"/>
      <c r="P1246" s="962"/>
      <c r="Q1246" s="962"/>
      <c r="R1246" s="962"/>
      <c r="S1246" s="962"/>
      <c r="T1246" s="962"/>
      <c r="V1246" s="463"/>
    </row>
    <row r="1247" spans="8:22" ht="12.75">
      <c r="H1247" s="962"/>
      <c r="I1247" s="962"/>
      <c r="J1247" s="962"/>
      <c r="K1247" s="962"/>
      <c r="L1247" s="962"/>
      <c r="M1247" s="962"/>
      <c r="N1247" s="962"/>
      <c r="O1247" s="962"/>
      <c r="P1247" s="962"/>
      <c r="Q1247" s="962"/>
      <c r="R1247" s="962"/>
      <c r="S1247" s="962"/>
      <c r="T1247" s="962"/>
      <c r="V1247" s="463"/>
    </row>
    <row r="1248" spans="8:22" ht="12.75">
      <c r="H1248" s="962"/>
      <c r="I1248" s="962"/>
      <c r="J1248" s="962"/>
      <c r="K1248" s="962"/>
      <c r="L1248" s="962"/>
      <c r="M1248" s="962"/>
      <c r="N1248" s="962"/>
      <c r="O1248" s="962"/>
      <c r="P1248" s="962"/>
      <c r="Q1248" s="962"/>
      <c r="R1248" s="962"/>
      <c r="S1248" s="962"/>
      <c r="T1248" s="962"/>
      <c r="V1248" s="463"/>
    </row>
    <row r="1249" spans="8:22" ht="12.75">
      <c r="H1249" s="962"/>
      <c r="I1249" s="962"/>
      <c r="J1249" s="962"/>
      <c r="K1249" s="962"/>
      <c r="L1249" s="962"/>
      <c r="M1249" s="962"/>
      <c r="N1249" s="962"/>
      <c r="O1249" s="962"/>
      <c r="P1249" s="962"/>
      <c r="Q1249" s="962"/>
      <c r="R1249" s="962"/>
      <c r="S1249" s="962"/>
      <c r="T1249" s="962"/>
      <c r="V1249" s="463"/>
    </row>
    <row r="1250" spans="8:22" ht="12.75">
      <c r="H1250" s="962"/>
      <c r="I1250" s="962"/>
      <c r="J1250" s="962"/>
      <c r="K1250" s="962"/>
      <c r="L1250" s="962"/>
      <c r="M1250" s="962"/>
      <c r="N1250" s="962"/>
      <c r="O1250" s="962"/>
      <c r="P1250" s="962"/>
      <c r="Q1250" s="962"/>
      <c r="R1250" s="962"/>
      <c r="S1250" s="962"/>
      <c r="T1250" s="962"/>
      <c r="V1250" s="463"/>
    </row>
    <row r="1251" spans="8:22" ht="12.75">
      <c r="H1251" s="962"/>
      <c r="I1251" s="962"/>
      <c r="J1251" s="962"/>
      <c r="K1251" s="962"/>
      <c r="L1251" s="962"/>
      <c r="M1251" s="962"/>
      <c r="N1251" s="962"/>
      <c r="O1251" s="962"/>
      <c r="P1251" s="962"/>
      <c r="Q1251" s="962"/>
      <c r="R1251" s="962"/>
      <c r="S1251" s="962"/>
      <c r="T1251" s="962"/>
      <c r="V1251" s="463"/>
    </row>
    <row r="1252" spans="8:22" ht="12.75">
      <c r="H1252" s="962"/>
      <c r="I1252" s="962"/>
      <c r="J1252" s="962"/>
      <c r="K1252" s="962"/>
      <c r="L1252" s="962"/>
      <c r="M1252" s="962"/>
      <c r="N1252" s="962"/>
      <c r="O1252" s="962"/>
      <c r="P1252" s="962"/>
      <c r="Q1252" s="962"/>
      <c r="R1252" s="962"/>
      <c r="S1252" s="962"/>
      <c r="T1252" s="962"/>
      <c r="V1252" s="463"/>
    </row>
    <row r="1253" spans="8:22" ht="12.75">
      <c r="H1253" s="962"/>
      <c r="I1253" s="962"/>
      <c r="J1253" s="962"/>
      <c r="K1253" s="962"/>
      <c r="L1253" s="962"/>
      <c r="M1253" s="962"/>
      <c r="N1253" s="962"/>
      <c r="O1253" s="962"/>
      <c r="P1253" s="962"/>
      <c r="Q1253" s="962"/>
      <c r="R1253" s="962"/>
      <c r="S1253" s="962"/>
      <c r="T1253" s="962"/>
      <c r="V1253" s="463"/>
    </row>
    <row r="1254" spans="8:22" ht="12.75">
      <c r="H1254" s="962"/>
      <c r="I1254" s="962"/>
      <c r="J1254" s="962"/>
      <c r="K1254" s="962"/>
      <c r="L1254" s="962"/>
      <c r="M1254" s="962"/>
      <c r="N1254" s="962"/>
      <c r="O1254" s="962"/>
      <c r="P1254" s="962"/>
      <c r="Q1254" s="962"/>
      <c r="R1254" s="962"/>
      <c r="S1254" s="962"/>
      <c r="T1254" s="962"/>
      <c r="V1254" s="463"/>
    </row>
    <row r="1255" spans="8:22" ht="12.75">
      <c r="H1255" s="962"/>
      <c r="I1255" s="962"/>
      <c r="J1255" s="962"/>
      <c r="K1255" s="962"/>
      <c r="L1255" s="962"/>
      <c r="M1255" s="962"/>
      <c r="N1255" s="962"/>
      <c r="O1255" s="962"/>
      <c r="P1255" s="962"/>
      <c r="Q1255" s="962"/>
      <c r="R1255" s="962"/>
      <c r="S1255" s="962"/>
      <c r="T1255" s="962"/>
      <c r="V1255" s="463"/>
    </row>
    <row r="1256" spans="8:22" ht="12.75">
      <c r="H1256" s="962"/>
      <c r="I1256" s="962"/>
      <c r="J1256" s="962"/>
      <c r="K1256" s="962"/>
      <c r="L1256" s="962"/>
      <c r="M1256" s="962"/>
      <c r="N1256" s="962"/>
      <c r="O1256" s="962"/>
      <c r="P1256" s="962"/>
      <c r="Q1256" s="962"/>
      <c r="R1256" s="962"/>
      <c r="S1256" s="962"/>
      <c r="T1256" s="962"/>
      <c r="V1256" s="463"/>
    </row>
    <row r="1257" spans="8:22" ht="12.75">
      <c r="H1257" s="962"/>
      <c r="I1257" s="962"/>
      <c r="J1257" s="962"/>
      <c r="K1257" s="962"/>
      <c r="L1257" s="962"/>
      <c r="M1257" s="962"/>
      <c r="N1257" s="962"/>
      <c r="O1257" s="962"/>
      <c r="P1257" s="962"/>
      <c r="Q1257" s="962"/>
      <c r="R1257" s="962"/>
      <c r="S1257" s="962"/>
      <c r="T1257" s="962"/>
      <c r="V1257" s="463"/>
    </row>
    <row r="1258" spans="8:22" ht="12.75">
      <c r="H1258" s="962"/>
      <c r="I1258" s="962"/>
      <c r="J1258" s="962"/>
      <c r="K1258" s="962"/>
      <c r="L1258" s="962"/>
      <c r="M1258" s="962"/>
      <c r="N1258" s="962"/>
      <c r="O1258" s="962"/>
      <c r="P1258" s="962"/>
      <c r="Q1258" s="962"/>
      <c r="R1258" s="962"/>
      <c r="S1258" s="962"/>
      <c r="T1258" s="962"/>
      <c r="V1258" s="463"/>
    </row>
    <row r="1259" spans="8:22" ht="12.75">
      <c r="H1259" s="962"/>
      <c r="I1259" s="962"/>
      <c r="J1259" s="962"/>
      <c r="K1259" s="962"/>
      <c r="L1259" s="962"/>
      <c r="M1259" s="962"/>
      <c r="N1259" s="962"/>
      <c r="O1259" s="962"/>
      <c r="P1259" s="962"/>
      <c r="Q1259" s="962"/>
      <c r="R1259" s="962"/>
      <c r="S1259" s="962"/>
      <c r="T1259" s="962"/>
      <c r="V1259" s="463"/>
    </row>
    <row r="1260" spans="8:22" ht="12.75">
      <c r="H1260" s="962"/>
      <c r="I1260" s="962"/>
      <c r="J1260" s="962"/>
      <c r="K1260" s="962"/>
      <c r="L1260" s="962"/>
      <c r="M1260" s="962"/>
      <c r="N1260" s="962"/>
      <c r="O1260" s="962"/>
      <c r="P1260" s="962"/>
      <c r="Q1260" s="962"/>
      <c r="R1260" s="962"/>
      <c r="S1260" s="962"/>
      <c r="T1260" s="962"/>
      <c r="V1260" s="463"/>
    </row>
    <row r="1261" spans="8:22" ht="12.75">
      <c r="H1261" s="962"/>
      <c r="I1261" s="962"/>
      <c r="J1261" s="962"/>
      <c r="K1261" s="962"/>
      <c r="L1261" s="962"/>
      <c r="M1261" s="962"/>
      <c r="N1261" s="962"/>
      <c r="O1261" s="962"/>
      <c r="P1261" s="962"/>
      <c r="Q1261" s="962"/>
      <c r="R1261" s="962"/>
      <c r="S1261" s="962"/>
      <c r="T1261" s="962"/>
      <c r="V1261" s="463"/>
    </row>
    <row r="1262" spans="8:20" ht="12.75">
      <c r="H1262" s="962"/>
      <c r="I1262" s="962"/>
      <c r="J1262" s="962"/>
      <c r="K1262" s="962"/>
      <c r="L1262" s="962"/>
      <c r="M1262" s="962"/>
      <c r="N1262" s="962"/>
      <c r="O1262" s="962"/>
      <c r="P1262" s="962"/>
      <c r="Q1262" s="962"/>
      <c r="R1262" s="962"/>
      <c r="S1262" s="962"/>
      <c r="T1262" s="962"/>
    </row>
    <row r="1263" spans="8:20" ht="12.75">
      <c r="H1263" s="962"/>
      <c r="I1263" s="962"/>
      <c r="J1263" s="962"/>
      <c r="K1263" s="962"/>
      <c r="L1263" s="962"/>
      <c r="M1263" s="962"/>
      <c r="N1263" s="962"/>
      <c r="O1263" s="962"/>
      <c r="P1263" s="962"/>
      <c r="Q1263" s="962"/>
      <c r="R1263" s="962"/>
      <c r="S1263" s="962"/>
      <c r="T1263" s="962"/>
    </row>
    <row r="1264" spans="8:20" ht="12.75">
      <c r="H1264" s="962"/>
      <c r="I1264" s="962"/>
      <c r="J1264" s="962"/>
      <c r="K1264" s="962"/>
      <c r="L1264" s="962"/>
      <c r="M1264" s="962"/>
      <c r="N1264" s="962"/>
      <c r="O1264" s="962"/>
      <c r="P1264" s="962"/>
      <c r="Q1264" s="962"/>
      <c r="R1264" s="962"/>
      <c r="S1264" s="962"/>
      <c r="T1264" s="962"/>
    </row>
    <row r="1265" spans="8:20" ht="12.75">
      <c r="H1265" s="962"/>
      <c r="I1265" s="962"/>
      <c r="J1265" s="962"/>
      <c r="K1265" s="962"/>
      <c r="L1265" s="962"/>
      <c r="M1265" s="962"/>
      <c r="N1265" s="962"/>
      <c r="O1265" s="962"/>
      <c r="P1265" s="962"/>
      <c r="Q1265" s="962"/>
      <c r="R1265" s="962"/>
      <c r="S1265" s="962"/>
      <c r="T1265" s="962"/>
    </row>
    <row r="1266" spans="8:20" ht="12.75">
      <c r="H1266" s="962"/>
      <c r="I1266" s="962"/>
      <c r="J1266" s="962"/>
      <c r="K1266" s="962"/>
      <c r="L1266" s="962"/>
      <c r="M1266" s="962"/>
      <c r="N1266" s="962"/>
      <c r="O1266" s="962"/>
      <c r="P1266" s="962"/>
      <c r="Q1266" s="962"/>
      <c r="R1266" s="962"/>
      <c r="S1266" s="962"/>
      <c r="T1266" s="962"/>
    </row>
    <row r="1267" spans="8:20" ht="12.75">
      <c r="H1267" s="962"/>
      <c r="I1267" s="962"/>
      <c r="J1267" s="962"/>
      <c r="K1267" s="962"/>
      <c r="L1267" s="962"/>
      <c r="M1267" s="962"/>
      <c r="N1267" s="962"/>
      <c r="O1267" s="962"/>
      <c r="P1267" s="962"/>
      <c r="Q1267" s="962"/>
      <c r="R1267" s="962"/>
      <c r="S1267" s="962"/>
      <c r="T1267" s="962"/>
    </row>
    <row r="1268" spans="8:20" ht="12.75">
      <c r="H1268" s="962"/>
      <c r="I1268" s="962"/>
      <c r="J1268" s="962"/>
      <c r="K1268" s="962"/>
      <c r="L1268" s="962"/>
      <c r="M1268" s="962"/>
      <c r="N1268" s="962"/>
      <c r="O1268" s="962"/>
      <c r="P1268" s="962"/>
      <c r="Q1268" s="962"/>
      <c r="R1268" s="962"/>
      <c r="S1268" s="962"/>
      <c r="T1268" s="962"/>
    </row>
    <row r="1269" spans="8:20" ht="12.75">
      <c r="H1269" s="962"/>
      <c r="I1269" s="962"/>
      <c r="J1269" s="962"/>
      <c r="K1269" s="962"/>
      <c r="L1269" s="962"/>
      <c r="M1269" s="962"/>
      <c r="N1269" s="962"/>
      <c r="O1269" s="962"/>
      <c r="P1269" s="962"/>
      <c r="Q1269" s="962"/>
      <c r="R1269" s="962"/>
      <c r="S1269" s="962"/>
      <c r="T1269" s="962"/>
    </row>
    <row r="1270" spans="8:20" ht="12.75">
      <c r="H1270" s="962"/>
      <c r="I1270" s="962"/>
      <c r="J1270" s="962"/>
      <c r="K1270" s="962"/>
      <c r="L1270" s="962"/>
      <c r="M1270" s="962"/>
      <c r="N1270" s="962"/>
      <c r="O1270" s="962"/>
      <c r="P1270" s="962"/>
      <c r="Q1270" s="962"/>
      <c r="R1270" s="962"/>
      <c r="S1270" s="962"/>
      <c r="T1270" s="962"/>
    </row>
    <row r="1271" spans="8:20" ht="12.75">
      <c r="H1271" s="962"/>
      <c r="I1271" s="962"/>
      <c r="J1271" s="962"/>
      <c r="K1271" s="962"/>
      <c r="L1271" s="962"/>
      <c r="M1271" s="962"/>
      <c r="N1271" s="962"/>
      <c r="O1271" s="962"/>
      <c r="P1271" s="962"/>
      <c r="Q1271" s="962"/>
      <c r="R1271" s="962"/>
      <c r="S1271" s="962"/>
      <c r="T1271" s="962"/>
    </row>
    <row r="1272" spans="8:20" ht="12.75">
      <c r="H1272" s="962"/>
      <c r="I1272" s="962"/>
      <c r="J1272" s="962"/>
      <c r="K1272" s="962"/>
      <c r="L1272" s="962"/>
      <c r="M1272" s="962"/>
      <c r="N1272" s="962"/>
      <c r="O1272" s="962"/>
      <c r="P1272" s="962"/>
      <c r="Q1272" s="962"/>
      <c r="R1272" s="962"/>
      <c r="S1272" s="962"/>
      <c r="T1272" s="962"/>
    </row>
    <row r="1273" spans="8:20" ht="12.75">
      <c r="H1273" s="962"/>
      <c r="I1273" s="962"/>
      <c r="J1273" s="962"/>
      <c r="K1273" s="962"/>
      <c r="L1273" s="962"/>
      <c r="M1273" s="962"/>
      <c r="N1273" s="962"/>
      <c r="O1273" s="962"/>
      <c r="P1273" s="962"/>
      <c r="Q1273" s="962"/>
      <c r="R1273" s="962"/>
      <c r="S1273" s="962"/>
      <c r="T1273" s="962"/>
    </row>
    <row r="1274" spans="8:20" ht="12.75">
      <c r="H1274" s="962"/>
      <c r="I1274" s="962"/>
      <c r="J1274" s="962"/>
      <c r="K1274" s="962"/>
      <c r="L1274" s="962"/>
      <c r="M1274" s="962"/>
      <c r="N1274" s="962"/>
      <c r="O1274" s="962"/>
      <c r="P1274" s="962"/>
      <c r="Q1274" s="962"/>
      <c r="R1274" s="962"/>
      <c r="S1274" s="962"/>
      <c r="T1274" s="962"/>
    </row>
    <row r="1275" spans="8:20" ht="12.75">
      <c r="H1275" s="962"/>
      <c r="I1275" s="962"/>
      <c r="J1275" s="962"/>
      <c r="K1275" s="962"/>
      <c r="L1275" s="962"/>
      <c r="M1275" s="962"/>
      <c r="N1275" s="962"/>
      <c r="O1275" s="962"/>
      <c r="P1275" s="962"/>
      <c r="Q1275" s="962"/>
      <c r="R1275" s="962"/>
      <c r="S1275" s="962"/>
      <c r="T1275" s="962"/>
    </row>
    <row r="1276" spans="8:20" ht="12.75">
      <c r="H1276" s="962"/>
      <c r="I1276" s="962"/>
      <c r="J1276" s="962"/>
      <c r="K1276" s="962"/>
      <c r="L1276" s="962"/>
      <c r="M1276" s="962"/>
      <c r="N1276" s="962"/>
      <c r="O1276" s="962"/>
      <c r="P1276" s="962"/>
      <c r="Q1276" s="962"/>
      <c r="R1276" s="962"/>
      <c r="S1276" s="962"/>
      <c r="T1276" s="962"/>
    </row>
    <row r="1277" spans="8:20" ht="12.75">
      <c r="H1277" s="962"/>
      <c r="I1277" s="962"/>
      <c r="J1277" s="962"/>
      <c r="K1277" s="962"/>
      <c r="L1277" s="962"/>
      <c r="M1277" s="962"/>
      <c r="N1277" s="962"/>
      <c r="O1277" s="962"/>
      <c r="P1277" s="962"/>
      <c r="Q1277" s="962"/>
      <c r="R1277" s="962"/>
      <c r="S1277" s="962"/>
      <c r="T1277" s="962"/>
    </row>
    <row r="1278" spans="8:20" ht="12.75">
      <c r="H1278" s="962"/>
      <c r="I1278" s="962"/>
      <c r="J1278" s="962"/>
      <c r="K1278" s="962"/>
      <c r="L1278" s="962"/>
      <c r="M1278" s="962"/>
      <c r="N1278" s="962"/>
      <c r="O1278" s="962"/>
      <c r="P1278" s="962"/>
      <c r="Q1278" s="962"/>
      <c r="R1278" s="962"/>
      <c r="S1278" s="962"/>
      <c r="T1278" s="962"/>
    </row>
    <row r="1279" spans="8:20" ht="12.75">
      <c r="H1279" s="962"/>
      <c r="I1279" s="962"/>
      <c r="J1279" s="962"/>
      <c r="K1279" s="962"/>
      <c r="L1279" s="962"/>
      <c r="M1279" s="962"/>
      <c r="N1279" s="962"/>
      <c r="O1279" s="962"/>
      <c r="P1279" s="962"/>
      <c r="Q1279" s="962"/>
      <c r="R1279" s="962"/>
      <c r="S1279" s="962"/>
      <c r="T1279" s="962"/>
    </row>
    <row r="1280" spans="8:20" ht="12.75">
      <c r="H1280" s="962"/>
      <c r="I1280" s="962"/>
      <c r="J1280" s="962"/>
      <c r="K1280" s="962"/>
      <c r="L1280" s="962"/>
      <c r="M1280" s="962"/>
      <c r="N1280" s="962"/>
      <c r="O1280" s="962"/>
      <c r="P1280" s="962"/>
      <c r="Q1280" s="962"/>
      <c r="R1280" s="962"/>
      <c r="S1280" s="962"/>
      <c r="T1280" s="962"/>
    </row>
    <row r="1281" spans="8:20" ht="12.75">
      <c r="H1281" s="962"/>
      <c r="I1281" s="962"/>
      <c r="J1281" s="962"/>
      <c r="K1281" s="962"/>
      <c r="L1281" s="962"/>
      <c r="M1281" s="962"/>
      <c r="N1281" s="962"/>
      <c r="O1281" s="962"/>
      <c r="P1281" s="962"/>
      <c r="Q1281" s="962"/>
      <c r="R1281" s="962"/>
      <c r="S1281" s="962"/>
      <c r="T1281" s="962"/>
    </row>
    <row r="1282" spans="8:20" ht="12.75">
      <c r="H1282" s="962"/>
      <c r="I1282" s="962"/>
      <c r="J1282" s="962"/>
      <c r="K1282" s="962"/>
      <c r="L1282" s="962"/>
      <c r="M1282" s="962"/>
      <c r="N1282" s="962"/>
      <c r="O1282" s="962"/>
      <c r="P1282" s="962"/>
      <c r="Q1282" s="962"/>
      <c r="R1282" s="962"/>
      <c r="S1282" s="962"/>
      <c r="T1282" s="962"/>
    </row>
    <row r="1283" spans="8:20" ht="12.75">
      <c r="H1283" s="962"/>
      <c r="I1283" s="962"/>
      <c r="J1283" s="962"/>
      <c r="K1283" s="962"/>
      <c r="L1283" s="962"/>
      <c r="M1283" s="962"/>
      <c r="N1283" s="962"/>
      <c r="O1283" s="962"/>
      <c r="P1283" s="962"/>
      <c r="Q1283" s="962"/>
      <c r="R1283" s="962"/>
      <c r="S1283" s="962"/>
      <c r="T1283" s="962"/>
    </row>
    <row r="1284" spans="8:20" ht="12.75">
      <c r="H1284" s="962"/>
      <c r="I1284" s="962"/>
      <c r="J1284" s="962"/>
      <c r="K1284" s="962"/>
      <c r="L1284" s="962"/>
      <c r="M1284" s="962"/>
      <c r="N1284" s="962"/>
      <c r="O1284" s="962"/>
      <c r="P1284" s="962"/>
      <c r="Q1284" s="962"/>
      <c r="R1284" s="962"/>
      <c r="S1284" s="962"/>
      <c r="T1284" s="962"/>
    </row>
    <row r="1285" spans="8:20" ht="12.75">
      <c r="H1285" s="962"/>
      <c r="I1285" s="962"/>
      <c r="J1285" s="962"/>
      <c r="K1285" s="962"/>
      <c r="L1285" s="962"/>
      <c r="M1285" s="962"/>
      <c r="N1285" s="962"/>
      <c r="O1285" s="962"/>
      <c r="P1285" s="962"/>
      <c r="Q1285" s="962"/>
      <c r="R1285" s="962"/>
      <c r="S1285" s="962"/>
      <c r="T1285" s="962"/>
    </row>
    <row r="1286" spans="8:20" ht="12.75">
      <c r="H1286" s="962"/>
      <c r="I1286" s="962"/>
      <c r="J1286" s="962"/>
      <c r="K1286" s="962"/>
      <c r="L1286" s="962"/>
      <c r="M1286" s="962"/>
      <c r="N1286" s="962"/>
      <c r="O1286" s="962"/>
      <c r="P1286" s="962"/>
      <c r="Q1286" s="962"/>
      <c r="R1286" s="962"/>
      <c r="S1286" s="962"/>
      <c r="T1286" s="962"/>
    </row>
    <row r="1287" spans="8:20" ht="12.75">
      <c r="H1287" s="962"/>
      <c r="I1287" s="962"/>
      <c r="J1287" s="962"/>
      <c r="K1287" s="962"/>
      <c r="L1287" s="962"/>
      <c r="M1287" s="962"/>
      <c r="N1287" s="962"/>
      <c r="O1287" s="962"/>
      <c r="P1287" s="962"/>
      <c r="Q1287" s="962"/>
      <c r="R1287" s="962"/>
      <c r="S1287" s="962"/>
      <c r="T1287" s="962"/>
    </row>
    <row r="1288" spans="8:20" ht="12.75">
      <c r="H1288" s="962"/>
      <c r="I1288" s="962"/>
      <c r="J1288" s="962"/>
      <c r="K1288" s="962"/>
      <c r="L1288" s="962"/>
      <c r="M1288" s="962"/>
      <c r="N1288" s="962"/>
      <c r="O1288" s="962"/>
      <c r="P1288" s="962"/>
      <c r="Q1288" s="962"/>
      <c r="R1288" s="962"/>
      <c r="S1288" s="962"/>
      <c r="T1288" s="962"/>
    </row>
    <row r="1289" spans="8:20" ht="12.75">
      <c r="H1289" s="962"/>
      <c r="I1289" s="962"/>
      <c r="J1289" s="962"/>
      <c r="K1289" s="962"/>
      <c r="L1289" s="962"/>
      <c r="M1289" s="962"/>
      <c r="N1289" s="962"/>
      <c r="O1289" s="962"/>
      <c r="P1289" s="962"/>
      <c r="Q1289" s="962"/>
      <c r="R1289" s="962"/>
      <c r="S1289" s="962"/>
      <c r="T1289" s="962"/>
    </row>
    <row r="1290" spans="8:20" ht="12.75">
      <c r="H1290" s="962"/>
      <c r="I1290" s="962"/>
      <c r="J1290" s="962"/>
      <c r="K1290" s="962"/>
      <c r="L1290" s="962"/>
      <c r="M1290" s="962"/>
      <c r="N1290" s="962"/>
      <c r="O1290" s="962"/>
      <c r="P1290" s="962"/>
      <c r="Q1290" s="962"/>
      <c r="R1290" s="962"/>
      <c r="S1290" s="962"/>
      <c r="T1290" s="962"/>
    </row>
    <row r="1291" spans="8:20" ht="12.75">
      <c r="H1291" s="962"/>
      <c r="I1291" s="962"/>
      <c r="J1291" s="962"/>
      <c r="K1291" s="962"/>
      <c r="L1291" s="962"/>
      <c r="M1291" s="962"/>
      <c r="N1291" s="962"/>
      <c r="O1291" s="962"/>
      <c r="P1291" s="962"/>
      <c r="Q1291" s="962"/>
      <c r="R1291" s="962"/>
      <c r="S1291" s="962"/>
      <c r="T1291" s="962"/>
    </row>
    <row r="1292" spans="8:20" ht="12.75">
      <c r="H1292" s="962"/>
      <c r="I1292" s="962"/>
      <c r="J1292" s="962"/>
      <c r="K1292" s="962"/>
      <c r="L1292" s="962"/>
      <c r="M1292" s="962"/>
      <c r="N1292" s="962"/>
      <c r="O1292" s="962"/>
      <c r="P1292" s="962"/>
      <c r="Q1292" s="962"/>
      <c r="R1292" s="962"/>
      <c r="S1292" s="962"/>
      <c r="T1292" s="962"/>
    </row>
    <row r="1293" spans="8:20" ht="12.75">
      <c r="H1293" s="962"/>
      <c r="I1293" s="962"/>
      <c r="J1293" s="962"/>
      <c r="K1293" s="962"/>
      <c r="L1293" s="962"/>
      <c r="M1293" s="962"/>
      <c r="N1293" s="962"/>
      <c r="O1293" s="962"/>
      <c r="P1293" s="962"/>
      <c r="Q1293" s="962"/>
      <c r="R1293" s="962"/>
      <c r="S1293" s="962"/>
      <c r="T1293" s="962"/>
    </row>
    <row r="1294" spans="8:20" ht="12.75">
      <c r="H1294" s="962"/>
      <c r="I1294" s="962"/>
      <c r="J1294" s="962"/>
      <c r="K1294" s="962"/>
      <c r="L1294" s="962"/>
      <c r="M1294" s="962"/>
      <c r="N1294" s="962"/>
      <c r="O1294" s="962"/>
      <c r="P1294" s="962"/>
      <c r="Q1294" s="962"/>
      <c r="R1294" s="962"/>
      <c r="S1294" s="962"/>
      <c r="T1294" s="962"/>
    </row>
    <row r="1295" spans="8:20" ht="12.75">
      <c r="H1295" s="962"/>
      <c r="I1295" s="962"/>
      <c r="J1295" s="962"/>
      <c r="K1295" s="962"/>
      <c r="L1295" s="962"/>
      <c r="M1295" s="962"/>
      <c r="N1295" s="962"/>
      <c r="O1295" s="962"/>
      <c r="P1295" s="962"/>
      <c r="Q1295" s="962"/>
      <c r="R1295" s="962"/>
      <c r="S1295" s="962"/>
      <c r="T1295" s="962"/>
    </row>
    <row r="1296" spans="8:20" ht="12.75">
      <c r="H1296" s="962"/>
      <c r="I1296" s="962"/>
      <c r="J1296" s="962"/>
      <c r="K1296" s="962"/>
      <c r="L1296" s="962"/>
      <c r="M1296" s="962"/>
      <c r="N1296" s="962"/>
      <c r="O1296" s="962"/>
      <c r="P1296" s="962"/>
      <c r="Q1296" s="962"/>
      <c r="R1296" s="962"/>
      <c r="S1296" s="962"/>
      <c r="T1296" s="962"/>
    </row>
    <row r="1297" spans="8:20" ht="12.75">
      <c r="H1297" s="962"/>
      <c r="I1297" s="962"/>
      <c r="J1297" s="962"/>
      <c r="K1297" s="962"/>
      <c r="L1297" s="962"/>
      <c r="M1297" s="962"/>
      <c r="N1297" s="962"/>
      <c r="O1297" s="962"/>
      <c r="P1297" s="962"/>
      <c r="Q1297" s="962"/>
      <c r="R1297" s="962"/>
      <c r="S1297" s="962"/>
      <c r="T1297" s="962"/>
    </row>
    <row r="1298" spans="8:20" ht="12.75">
      <c r="H1298" s="962"/>
      <c r="I1298" s="962"/>
      <c r="J1298" s="962"/>
      <c r="K1298" s="962"/>
      <c r="L1298" s="962"/>
      <c r="M1298" s="962"/>
      <c r="N1298" s="962"/>
      <c r="O1298" s="962"/>
      <c r="P1298" s="962"/>
      <c r="Q1298" s="962"/>
      <c r="R1298" s="962"/>
      <c r="S1298" s="962"/>
      <c r="T1298" s="962"/>
    </row>
    <row r="1299" spans="8:20" ht="12.75">
      <c r="H1299" s="962"/>
      <c r="I1299" s="962"/>
      <c r="J1299" s="962"/>
      <c r="K1299" s="962"/>
      <c r="L1299" s="962"/>
      <c r="M1299" s="962"/>
      <c r="N1299" s="962"/>
      <c r="O1299" s="962"/>
      <c r="P1299" s="962"/>
      <c r="Q1299" s="962"/>
      <c r="R1299" s="962"/>
      <c r="S1299" s="962"/>
      <c r="T1299" s="962"/>
    </row>
    <row r="1300" spans="8:20" ht="12.75">
      <c r="H1300" s="962"/>
      <c r="I1300" s="962"/>
      <c r="J1300" s="962"/>
      <c r="K1300" s="962"/>
      <c r="L1300" s="962"/>
      <c r="M1300" s="962"/>
      <c r="N1300" s="962"/>
      <c r="O1300" s="962"/>
      <c r="P1300" s="962"/>
      <c r="Q1300" s="962"/>
      <c r="R1300" s="962"/>
      <c r="S1300" s="962"/>
      <c r="T1300" s="962"/>
    </row>
    <row r="1301" spans="8:20" ht="12.75">
      <c r="H1301" s="962"/>
      <c r="I1301" s="962"/>
      <c r="J1301" s="962"/>
      <c r="K1301" s="962"/>
      <c r="L1301" s="962"/>
      <c r="M1301" s="962"/>
      <c r="N1301" s="962"/>
      <c r="O1301" s="962"/>
      <c r="P1301" s="962"/>
      <c r="Q1301" s="962"/>
      <c r="R1301" s="962"/>
      <c r="S1301" s="962"/>
      <c r="T1301" s="962"/>
    </row>
    <row r="1302" spans="8:20" ht="12.75">
      <c r="H1302" s="962"/>
      <c r="I1302" s="962"/>
      <c r="J1302" s="962"/>
      <c r="K1302" s="962"/>
      <c r="L1302" s="962"/>
      <c r="M1302" s="962"/>
      <c r="N1302" s="962"/>
      <c r="O1302" s="962"/>
      <c r="P1302" s="962"/>
      <c r="Q1302" s="962"/>
      <c r="R1302" s="962"/>
      <c r="S1302" s="962"/>
      <c r="T1302" s="962"/>
    </row>
    <row r="1303" spans="8:20" ht="12.75">
      <c r="H1303" s="962"/>
      <c r="I1303" s="962"/>
      <c r="J1303" s="962"/>
      <c r="K1303" s="962"/>
      <c r="L1303" s="962"/>
      <c r="M1303" s="962"/>
      <c r="N1303" s="962"/>
      <c r="O1303" s="962"/>
      <c r="P1303" s="962"/>
      <c r="Q1303" s="962"/>
      <c r="R1303" s="962"/>
      <c r="S1303" s="962"/>
      <c r="T1303" s="962"/>
    </row>
    <row r="1304" spans="8:20" ht="12.75">
      <c r="H1304" s="962"/>
      <c r="I1304" s="962"/>
      <c r="J1304" s="962"/>
      <c r="K1304" s="962"/>
      <c r="L1304" s="962"/>
      <c r="M1304" s="962"/>
      <c r="N1304" s="962"/>
      <c r="O1304" s="962"/>
      <c r="P1304" s="962"/>
      <c r="Q1304" s="962"/>
      <c r="R1304" s="962"/>
      <c r="S1304" s="962"/>
      <c r="T1304" s="962"/>
    </row>
    <row r="1305" spans="8:20" ht="12.75">
      <c r="H1305" s="962"/>
      <c r="I1305" s="962"/>
      <c r="J1305" s="962"/>
      <c r="K1305" s="962"/>
      <c r="L1305" s="962"/>
      <c r="M1305" s="962"/>
      <c r="N1305" s="962"/>
      <c r="O1305" s="962"/>
      <c r="P1305" s="962"/>
      <c r="Q1305" s="962"/>
      <c r="R1305" s="962"/>
      <c r="S1305" s="962"/>
      <c r="T1305" s="962"/>
    </row>
    <row r="1306" spans="8:20" ht="12.75">
      <c r="H1306" s="962"/>
      <c r="I1306" s="962"/>
      <c r="J1306" s="962"/>
      <c r="K1306" s="962"/>
      <c r="L1306" s="962"/>
      <c r="M1306" s="962"/>
      <c r="N1306" s="962"/>
      <c r="O1306" s="962"/>
      <c r="P1306" s="962"/>
      <c r="Q1306" s="962"/>
      <c r="R1306" s="962"/>
      <c r="S1306" s="962"/>
      <c r="T1306" s="962"/>
    </row>
    <row r="1307" spans="8:20" ht="12.75">
      <c r="H1307" s="962"/>
      <c r="I1307" s="962"/>
      <c r="J1307" s="962"/>
      <c r="K1307" s="962"/>
      <c r="L1307" s="962"/>
      <c r="M1307" s="962"/>
      <c r="N1307" s="962"/>
      <c r="O1307" s="962"/>
      <c r="P1307" s="962"/>
      <c r="Q1307" s="962"/>
      <c r="R1307" s="962"/>
      <c r="S1307" s="962"/>
      <c r="T1307" s="962"/>
    </row>
    <row r="1308" spans="8:20" ht="12.75">
      <c r="H1308" s="962"/>
      <c r="I1308" s="962"/>
      <c r="J1308" s="962"/>
      <c r="K1308" s="962"/>
      <c r="L1308" s="962"/>
      <c r="M1308" s="962"/>
      <c r="N1308" s="962"/>
      <c r="O1308" s="962"/>
      <c r="P1308" s="962"/>
      <c r="Q1308" s="962"/>
      <c r="R1308" s="962"/>
      <c r="S1308" s="962"/>
      <c r="T1308" s="962"/>
    </row>
    <row r="1309" spans="8:20" ht="12.75">
      <c r="H1309" s="962"/>
      <c r="I1309" s="962"/>
      <c r="J1309" s="962"/>
      <c r="K1309" s="962"/>
      <c r="L1309" s="962"/>
      <c r="M1309" s="962"/>
      <c r="N1309" s="962"/>
      <c r="O1309" s="962"/>
      <c r="P1309" s="962"/>
      <c r="Q1309" s="962"/>
      <c r="R1309" s="962"/>
      <c r="S1309" s="962"/>
      <c r="T1309" s="962"/>
    </row>
    <row r="1310" spans="8:20" ht="12.75">
      <c r="H1310" s="962"/>
      <c r="I1310" s="962"/>
      <c r="J1310" s="962"/>
      <c r="K1310" s="962"/>
      <c r="L1310" s="962"/>
      <c r="M1310" s="962"/>
      <c r="N1310" s="962"/>
      <c r="O1310" s="962"/>
      <c r="P1310" s="962"/>
      <c r="Q1310" s="962"/>
      <c r="R1310" s="962"/>
      <c r="S1310" s="962"/>
      <c r="T1310" s="962"/>
    </row>
    <row r="1311" spans="8:20" ht="12.75">
      <c r="H1311" s="962"/>
      <c r="I1311" s="962"/>
      <c r="J1311" s="962"/>
      <c r="K1311" s="962"/>
      <c r="L1311" s="962"/>
      <c r="M1311" s="962"/>
      <c r="N1311" s="962"/>
      <c r="O1311" s="962"/>
      <c r="P1311" s="962"/>
      <c r="Q1311" s="962"/>
      <c r="R1311" s="962"/>
      <c r="S1311" s="962"/>
      <c r="T1311" s="962"/>
    </row>
    <row r="1312" spans="8:20" ht="12.75">
      <c r="H1312" s="962"/>
      <c r="I1312" s="962"/>
      <c r="J1312" s="962"/>
      <c r="K1312" s="962"/>
      <c r="L1312" s="962"/>
      <c r="M1312" s="962"/>
      <c r="N1312" s="962"/>
      <c r="O1312" s="962"/>
      <c r="P1312" s="962"/>
      <c r="Q1312" s="962"/>
      <c r="R1312" s="962"/>
      <c r="S1312" s="962"/>
      <c r="T1312" s="962"/>
    </row>
    <row r="1313" spans="8:20" ht="12.75">
      <c r="H1313" s="962"/>
      <c r="I1313" s="962"/>
      <c r="J1313" s="962"/>
      <c r="K1313" s="962"/>
      <c r="L1313" s="962"/>
      <c r="M1313" s="962"/>
      <c r="N1313" s="962"/>
      <c r="O1313" s="962"/>
      <c r="P1313" s="962"/>
      <c r="Q1313" s="962"/>
      <c r="R1313" s="962"/>
      <c r="S1313" s="962"/>
      <c r="T1313" s="962"/>
    </row>
    <row r="1314" spans="8:20" ht="12.75">
      <c r="H1314" s="962"/>
      <c r="I1314" s="962"/>
      <c r="J1314" s="962"/>
      <c r="K1314" s="962"/>
      <c r="L1314" s="962"/>
      <c r="M1314" s="962"/>
      <c r="N1314" s="962"/>
      <c r="O1314" s="962"/>
      <c r="P1314" s="962"/>
      <c r="Q1314" s="962"/>
      <c r="R1314" s="962"/>
      <c r="S1314" s="962"/>
      <c r="T1314" s="962"/>
    </row>
    <row r="1315" spans="8:20" ht="12.75">
      <c r="H1315" s="962"/>
      <c r="I1315" s="962"/>
      <c r="J1315" s="962"/>
      <c r="K1315" s="962"/>
      <c r="L1315" s="962"/>
      <c r="M1315" s="962"/>
      <c r="N1315" s="962"/>
      <c r="O1315" s="962"/>
      <c r="P1315" s="962"/>
      <c r="Q1315" s="962"/>
      <c r="R1315" s="962"/>
      <c r="S1315" s="962"/>
      <c r="T1315" s="962"/>
    </row>
    <row r="1316" spans="8:20" ht="12.75">
      <c r="H1316" s="962"/>
      <c r="I1316" s="962"/>
      <c r="J1316" s="962"/>
      <c r="K1316" s="962"/>
      <c r="L1316" s="962"/>
      <c r="M1316" s="962"/>
      <c r="N1316" s="962"/>
      <c r="O1316" s="962"/>
      <c r="P1316" s="962"/>
      <c r="Q1316" s="962"/>
      <c r="R1316" s="962"/>
      <c r="S1316" s="962"/>
      <c r="T1316" s="962"/>
    </row>
    <row r="1317" spans="8:20" ht="12.75">
      <c r="H1317" s="962"/>
      <c r="I1317" s="962"/>
      <c r="J1317" s="962"/>
      <c r="K1317" s="962"/>
      <c r="L1317" s="962"/>
      <c r="M1317" s="962"/>
      <c r="N1317" s="962"/>
      <c r="O1317" s="962"/>
      <c r="P1317" s="962"/>
      <c r="Q1317" s="962"/>
      <c r="R1317" s="962"/>
      <c r="S1317" s="962"/>
      <c r="T1317" s="962"/>
    </row>
    <row r="1318" spans="8:20" ht="12.75">
      <c r="H1318" s="962"/>
      <c r="I1318" s="962"/>
      <c r="J1318" s="962"/>
      <c r="K1318" s="962"/>
      <c r="L1318" s="962"/>
      <c r="M1318" s="962"/>
      <c r="N1318" s="962"/>
      <c r="O1318" s="962"/>
      <c r="P1318" s="962"/>
      <c r="Q1318" s="962"/>
      <c r="R1318" s="962"/>
      <c r="S1318" s="962"/>
      <c r="T1318" s="962"/>
    </row>
    <row r="1319" spans="8:20" ht="12.75">
      <c r="H1319" s="962"/>
      <c r="I1319" s="962"/>
      <c r="J1319" s="962"/>
      <c r="K1319" s="962"/>
      <c r="L1319" s="962"/>
      <c r="M1319" s="962"/>
      <c r="N1319" s="962"/>
      <c r="O1319" s="962"/>
      <c r="P1319" s="962"/>
      <c r="Q1319" s="962"/>
      <c r="R1319" s="962"/>
      <c r="S1319" s="962"/>
      <c r="T1319" s="962"/>
    </row>
    <row r="1320" spans="8:20" ht="12.75">
      <c r="H1320" s="962"/>
      <c r="I1320" s="962"/>
      <c r="J1320" s="962"/>
      <c r="K1320" s="962"/>
      <c r="L1320" s="962"/>
      <c r="M1320" s="962"/>
      <c r="N1320" s="962"/>
      <c r="O1320" s="962"/>
      <c r="P1320" s="962"/>
      <c r="Q1320" s="962"/>
      <c r="R1320" s="962"/>
      <c r="S1320" s="962"/>
      <c r="T1320" s="962"/>
    </row>
    <row r="1321" spans="8:20" ht="12.75">
      <c r="H1321" s="962"/>
      <c r="I1321" s="962"/>
      <c r="J1321" s="962"/>
      <c r="K1321" s="962"/>
      <c r="L1321" s="962"/>
      <c r="M1321" s="962"/>
      <c r="N1321" s="962"/>
      <c r="O1321" s="962"/>
      <c r="P1321" s="962"/>
      <c r="Q1321" s="962"/>
      <c r="R1321" s="962"/>
      <c r="S1321" s="962"/>
      <c r="T1321" s="962"/>
    </row>
    <row r="1322" spans="8:20" ht="12.75">
      <c r="H1322" s="962"/>
      <c r="I1322" s="962"/>
      <c r="J1322" s="962"/>
      <c r="K1322" s="962"/>
      <c r="L1322" s="962"/>
      <c r="M1322" s="962"/>
      <c r="N1322" s="962"/>
      <c r="O1322" s="962"/>
      <c r="P1322" s="962"/>
      <c r="Q1322" s="962"/>
      <c r="R1322" s="962"/>
      <c r="S1322" s="962"/>
      <c r="T1322" s="962"/>
    </row>
    <row r="1323" spans="8:20" ht="12.75">
      <c r="H1323" s="962"/>
      <c r="I1323" s="962"/>
      <c r="J1323" s="962"/>
      <c r="K1323" s="962"/>
      <c r="L1323" s="962"/>
      <c r="M1323" s="962"/>
      <c r="N1323" s="962"/>
      <c r="O1323" s="962"/>
      <c r="P1323" s="962"/>
      <c r="Q1323" s="962"/>
      <c r="R1323" s="962"/>
      <c r="S1323" s="962"/>
      <c r="T1323" s="962"/>
    </row>
    <row r="1324" spans="8:20" ht="12.75">
      <c r="H1324" s="962"/>
      <c r="I1324" s="962"/>
      <c r="J1324" s="962"/>
      <c r="K1324" s="962"/>
      <c r="L1324" s="962"/>
      <c r="M1324" s="962"/>
      <c r="N1324" s="962"/>
      <c r="O1324" s="962"/>
      <c r="P1324" s="962"/>
      <c r="Q1324" s="962"/>
      <c r="R1324" s="962"/>
      <c r="S1324" s="962"/>
      <c r="T1324" s="962"/>
    </row>
    <row r="1325" spans="8:20" ht="12.75">
      <c r="H1325" s="962"/>
      <c r="I1325" s="962"/>
      <c r="J1325" s="962"/>
      <c r="K1325" s="962"/>
      <c r="L1325" s="962"/>
      <c r="M1325" s="962"/>
      <c r="N1325" s="962"/>
      <c r="O1325" s="962"/>
      <c r="P1325" s="962"/>
      <c r="Q1325" s="962"/>
      <c r="R1325" s="962"/>
      <c r="S1325" s="962"/>
      <c r="T1325" s="962"/>
    </row>
    <row r="1326" spans="8:20" ht="12.75">
      <c r="H1326" s="962"/>
      <c r="I1326" s="962"/>
      <c r="J1326" s="962"/>
      <c r="K1326" s="962"/>
      <c r="L1326" s="962"/>
      <c r="M1326" s="962"/>
      <c r="N1326" s="962"/>
      <c r="O1326" s="962"/>
      <c r="P1326" s="962"/>
      <c r="Q1326" s="962"/>
      <c r="R1326" s="962"/>
      <c r="S1326" s="962"/>
      <c r="T1326" s="962"/>
    </row>
    <row r="1327" spans="8:20" ht="12.75">
      <c r="H1327" s="962"/>
      <c r="I1327" s="962"/>
      <c r="J1327" s="962"/>
      <c r="K1327" s="962"/>
      <c r="L1327" s="962"/>
      <c r="M1327" s="962"/>
      <c r="N1327" s="962"/>
      <c r="O1327" s="962"/>
      <c r="P1327" s="962"/>
      <c r="Q1327" s="962"/>
      <c r="R1327" s="962"/>
      <c r="S1327" s="962"/>
      <c r="T1327" s="962"/>
    </row>
    <row r="1328" spans="8:20" ht="12.75">
      <c r="H1328" s="962"/>
      <c r="I1328" s="962"/>
      <c r="J1328" s="962"/>
      <c r="K1328" s="962"/>
      <c r="L1328" s="962"/>
      <c r="M1328" s="962"/>
      <c r="N1328" s="962"/>
      <c r="O1328" s="962"/>
      <c r="P1328" s="962"/>
      <c r="Q1328" s="962"/>
      <c r="R1328" s="962"/>
      <c r="S1328" s="962"/>
      <c r="T1328" s="962"/>
    </row>
    <row r="1329" spans="8:20" ht="12.75">
      <c r="H1329" s="962"/>
      <c r="I1329" s="962"/>
      <c r="J1329" s="962"/>
      <c r="K1329" s="962"/>
      <c r="L1329" s="962"/>
      <c r="M1329" s="962"/>
      <c r="N1329" s="962"/>
      <c r="O1329" s="962"/>
      <c r="P1329" s="962"/>
      <c r="Q1329" s="962"/>
      <c r="R1329" s="962"/>
      <c r="S1329" s="962"/>
      <c r="T1329" s="962"/>
    </row>
    <row r="1330" spans="8:20" ht="12.75">
      <c r="H1330" s="962"/>
      <c r="I1330" s="962"/>
      <c r="J1330" s="962"/>
      <c r="K1330" s="962"/>
      <c r="L1330" s="962"/>
      <c r="M1330" s="962"/>
      <c r="N1330" s="962"/>
      <c r="O1330" s="962"/>
      <c r="P1330" s="962"/>
      <c r="Q1330" s="962"/>
      <c r="R1330" s="962"/>
      <c r="S1330" s="962"/>
      <c r="T1330" s="962"/>
    </row>
    <row r="1331" spans="8:20" ht="12.75">
      <c r="H1331" s="962"/>
      <c r="I1331" s="962"/>
      <c r="J1331" s="962"/>
      <c r="K1331" s="962"/>
      <c r="L1331" s="962"/>
      <c r="M1331" s="962"/>
      <c r="N1331" s="962"/>
      <c r="O1331" s="962"/>
      <c r="P1331" s="962"/>
      <c r="Q1331" s="962"/>
      <c r="R1331" s="962"/>
      <c r="S1331" s="962"/>
      <c r="T1331" s="962"/>
    </row>
    <row r="1332" spans="8:20" ht="12.75">
      <c r="H1332" s="962"/>
      <c r="I1332" s="962"/>
      <c r="J1332" s="962"/>
      <c r="K1332" s="962"/>
      <c r="L1332" s="962"/>
      <c r="M1332" s="962"/>
      <c r="N1332" s="962"/>
      <c r="O1332" s="962"/>
      <c r="P1332" s="962"/>
      <c r="Q1332" s="962"/>
      <c r="R1332" s="962"/>
      <c r="S1332" s="962"/>
      <c r="T1332" s="962"/>
    </row>
    <row r="1333" spans="8:20" ht="12.75">
      <c r="H1333" s="962"/>
      <c r="I1333" s="962"/>
      <c r="J1333" s="962"/>
      <c r="K1333" s="962"/>
      <c r="L1333" s="962"/>
      <c r="M1333" s="962"/>
      <c r="N1333" s="962"/>
      <c r="O1333" s="962"/>
      <c r="P1333" s="962"/>
      <c r="Q1333" s="962"/>
      <c r="R1333" s="962"/>
      <c r="S1333" s="962"/>
      <c r="T1333" s="962"/>
    </row>
    <row r="1334" spans="8:20" ht="12.75">
      <c r="H1334" s="962"/>
      <c r="I1334" s="962"/>
      <c r="J1334" s="962"/>
      <c r="K1334" s="962"/>
      <c r="L1334" s="962"/>
      <c r="M1334" s="962"/>
      <c r="N1334" s="962"/>
      <c r="O1334" s="962"/>
      <c r="P1334" s="962"/>
      <c r="Q1334" s="962"/>
      <c r="R1334" s="962"/>
      <c r="S1334" s="962"/>
      <c r="T1334" s="962"/>
    </row>
    <row r="1335" spans="8:20" ht="12.75">
      <c r="H1335" s="962"/>
      <c r="I1335" s="962"/>
      <c r="J1335" s="962"/>
      <c r="K1335" s="962"/>
      <c r="L1335" s="962"/>
      <c r="M1335" s="962"/>
      <c r="N1335" s="962"/>
      <c r="O1335" s="962"/>
      <c r="P1335" s="962"/>
      <c r="Q1335" s="962"/>
      <c r="R1335" s="962"/>
      <c r="S1335" s="962"/>
      <c r="T1335" s="962"/>
    </row>
    <row r="1336" spans="8:20" ht="12.75">
      <c r="H1336" s="962"/>
      <c r="I1336" s="962"/>
      <c r="J1336" s="962"/>
      <c r="K1336" s="962"/>
      <c r="L1336" s="962"/>
      <c r="M1336" s="962"/>
      <c r="N1336" s="962"/>
      <c r="O1336" s="962"/>
      <c r="P1336" s="962"/>
      <c r="Q1336" s="962"/>
      <c r="R1336" s="962"/>
      <c r="S1336" s="962"/>
      <c r="T1336" s="962"/>
    </row>
    <row r="1337" spans="8:20" ht="12.75">
      <c r="H1337" s="962"/>
      <c r="I1337" s="962"/>
      <c r="J1337" s="962"/>
      <c r="K1337" s="962"/>
      <c r="L1337" s="962"/>
      <c r="M1337" s="962"/>
      <c r="N1337" s="962"/>
      <c r="O1337" s="962"/>
      <c r="P1337" s="962"/>
      <c r="Q1337" s="962"/>
      <c r="R1337" s="962"/>
      <c r="S1337" s="962"/>
      <c r="T1337" s="962"/>
    </row>
    <row r="1338" spans="8:20" ht="12.75">
      <c r="H1338" s="962"/>
      <c r="I1338" s="962"/>
      <c r="J1338" s="962"/>
      <c r="K1338" s="962"/>
      <c r="L1338" s="962"/>
      <c r="M1338" s="962"/>
      <c r="N1338" s="962"/>
      <c r="O1338" s="962"/>
      <c r="P1338" s="962"/>
      <c r="Q1338" s="962"/>
      <c r="R1338" s="962"/>
      <c r="S1338" s="962"/>
      <c r="T1338" s="962"/>
    </row>
    <row r="1339" spans="8:20" ht="12.75">
      <c r="H1339" s="962"/>
      <c r="I1339" s="962"/>
      <c r="J1339" s="962"/>
      <c r="K1339" s="962"/>
      <c r="L1339" s="962"/>
      <c r="M1339" s="962"/>
      <c r="N1339" s="962"/>
      <c r="O1339" s="962"/>
      <c r="P1339" s="962"/>
      <c r="Q1339" s="962"/>
      <c r="R1339" s="962"/>
      <c r="S1339" s="962"/>
      <c r="T1339" s="962"/>
    </row>
    <row r="1340" spans="8:20" ht="12.75">
      <c r="H1340" s="962"/>
      <c r="I1340" s="962"/>
      <c r="J1340" s="962"/>
      <c r="K1340" s="962"/>
      <c r="L1340" s="962"/>
      <c r="M1340" s="962"/>
      <c r="N1340" s="962"/>
      <c r="O1340" s="962"/>
      <c r="P1340" s="962"/>
      <c r="Q1340" s="962"/>
      <c r="R1340" s="962"/>
      <c r="S1340" s="962"/>
      <c r="T1340" s="962"/>
    </row>
    <row r="1341" spans="8:20" ht="12.75">
      <c r="H1341" s="962"/>
      <c r="I1341" s="962"/>
      <c r="J1341" s="962"/>
      <c r="K1341" s="962"/>
      <c r="L1341" s="962"/>
      <c r="M1341" s="962"/>
      <c r="N1341" s="962"/>
      <c r="O1341" s="962"/>
      <c r="P1341" s="962"/>
      <c r="Q1341" s="962"/>
      <c r="R1341" s="962"/>
      <c r="S1341" s="962"/>
      <c r="T1341" s="962"/>
    </row>
    <row r="1342" spans="8:20" ht="12.75">
      <c r="H1342" s="962"/>
      <c r="I1342" s="962"/>
      <c r="J1342" s="962"/>
      <c r="K1342" s="962"/>
      <c r="L1342" s="962"/>
      <c r="M1342" s="962"/>
      <c r="N1342" s="962"/>
      <c r="O1342" s="962"/>
      <c r="P1342" s="962"/>
      <c r="Q1342" s="962"/>
      <c r="R1342" s="962"/>
      <c r="S1342" s="962"/>
      <c r="T1342" s="962"/>
    </row>
    <row r="1343" spans="8:20" ht="12.75">
      <c r="H1343" s="962"/>
      <c r="I1343" s="962"/>
      <c r="J1343" s="962"/>
      <c r="K1343" s="962"/>
      <c r="L1343" s="962"/>
      <c r="M1343" s="962"/>
      <c r="N1343" s="962"/>
      <c r="O1343" s="962"/>
      <c r="P1343" s="962"/>
      <c r="Q1343" s="962"/>
      <c r="R1343" s="962"/>
      <c r="S1343" s="962"/>
      <c r="T1343" s="962"/>
    </row>
    <row r="1344" spans="8:20" ht="12.75">
      <c r="H1344" s="962"/>
      <c r="I1344" s="962"/>
      <c r="J1344" s="962"/>
      <c r="K1344" s="962"/>
      <c r="L1344" s="962"/>
      <c r="M1344" s="962"/>
      <c r="N1344" s="962"/>
      <c r="O1344" s="962"/>
      <c r="P1344" s="962"/>
      <c r="Q1344" s="962"/>
      <c r="R1344" s="962"/>
      <c r="S1344" s="962"/>
      <c r="T1344" s="962"/>
    </row>
    <row r="1345" spans="8:20" ht="12.75">
      <c r="H1345" s="962"/>
      <c r="I1345" s="962"/>
      <c r="J1345" s="962"/>
      <c r="K1345" s="962"/>
      <c r="L1345" s="962"/>
      <c r="M1345" s="962"/>
      <c r="N1345" s="962"/>
      <c r="O1345" s="962"/>
      <c r="P1345" s="962"/>
      <c r="Q1345" s="962"/>
      <c r="R1345" s="962"/>
      <c r="S1345" s="962"/>
      <c r="T1345" s="962"/>
    </row>
    <row r="1346" spans="8:20" ht="12.75">
      <c r="H1346" s="962"/>
      <c r="I1346" s="962"/>
      <c r="J1346" s="962"/>
      <c r="K1346" s="962"/>
      <c r="L1346" s="962"/>
      <c r="M1346" s="962"/>
      <c r="N1346" s="962"/>
      <c r="O1346" s="962"/>
      <c r="P1346" s="962"/>
      <c r="Q1346" s="962"/>
      <c r="R1346" s="962"/>
      <c r="S1346" s="962"/>
      <c r="T1346" s="962"/>
    </row>
    <row r="1347" spans="8:20" ht="12.75">
      <c r="H1347" s="962"/>
      <c r="I1347" s="962"/>
      <c r="J1347" s="962"/>
      <c r="K1347" s="962"/>
      <c r="L1347" s="962"/>
      <c r="M1347" s="962"/>
      <c r="N1347" s="962"/>
      <c r="O1347" s="962"/>
      <c r="P1347" s="962"/>
      <c r="Q1347" s="962"/>
      <c r="R1347" s="962"/>
      <c r="S1347" s="962"/>
      <c r="T1347" s="962"/>
    </row>
    <row r="1348" spans="8:20" ht="12.75">
      <c r="H1348" s="962"/>
      <c r="I1348" s="962"/>
      <c r="J1348" s="962"/>
      <c r="K1348" s="962"/>
      <c r="L1348" s="962"/>
      <c r="M1348" s="962"/>
      <c r="N1348" s="962"/>
      <c r="O1348" s="962"/>
      <c r="P1348" s="962"/>
      <c r="Q1348" s="962"/>
      <c r="R1348" s="962"/>
      <c r="S1348" s="962"/>
      <c r="T1348" s="962"/>
    </row>
    <row r="1349" spans="8:20" ht="12.75">
      <c r="H1349" s="962"/>
      <c r="I1349" s="962"/>
      <c r="J1349" s="962"/>
      <c r="K1349" s="962"/>
      <c r="L1349" s="962"/>
      <c r="M1349" s="962"/>
      <c r="N1349" s="962"/>
      <c r="O1349" s="962"/>
      <c r="P1349" s="962"/>
      <c r="Q1349" s="962"/>
      <c r="R1349" s="962"/>
      <c r="S1349" s="962"/>
      <c r="T1349" s="962"/>
    </row>
    <row r="1350" spans="8:20" ht="12.75">
      <c r="H1350" s="962"/>
      <c r="I1350" s="962"/>
      <c r="J1350" s="962"/>
      <c r="K1350" s="962"/>
      <c r="L1350" s="962"/>
      <c r="M1350" s="962"/>
      <c r="N1350" s="962"/>
      <c r="O1350" s="962"/>
      <c r="P1350" s="962"/>
      <c r="Q1350" s="962"/>
      <c r="R1350" s="962"/>
      <c r="S1350" s="962"/>
      <c r="T1350" s="962"/>
    </row>
    <row r="1351" spans="8:20" ht="12.75">
      <c r="H1351" s="962"/>
      <c r="I1351" s="962"/>
      <c r="J1351" s="962"/>
      <c r="K1351" s="962"/>
      <c r="L1351" s="962"/>
      <c r="M1351" s="962"/>
      <c r="N1351" s="962"/>
      <c r="O1351" s="962"/>
      <c r="P1351" s="962"/>
      <c r="Q1351" s="962"/>
      <c r="R1351" s="962"/>
      <c r="S1351" s="962"/>
      <c r="T1351" s="962"/>
    </row>
    <row r="1352" spans="8:20" ht="12.75">
      <c r="H1352" s="962"/>
      <c r="I1352" s="962"/>
      <c r="J1352" s="962"/>
      <c r="K1352" s="962"/>
      <c r="L1352" s="962"/>
      <c r="M1352" s="962"/>
      <c r="N1352" s="962"/>
      <c r="O1352" s="962"/>
      <c r="P1352" s="962"/>
      <c r="Q1352" s="962"/>
      <c r="R1352" s="962"/>
      <c r="S1352" s="962"/>
      <c r="T1352" s="962"/>
    </row>
    <row r="1353" spans="8:20" ht="12.75">
      <c r="H1353" s="962"/>
      <c r="I1353" s="962"/>
      <c r="J1353" s="962"/>
      <c r="K1353" s="962"/>
      <c r="L1353" s="962"/>
      <c r="M1353" s="962"/>
      <c r="N1353" s="962"/>
      <c r="O1353" s="962"/>
      <c r="P1353" s="962"/>
      <c r="Q1353" s="962"/>
      <c r="R1353" s="962"/>
      <c r="S1353" s="962"/>
      <c r="T1353" s="962"/>
    </row>
    <row r="1354" spans="8:20" ht="12.75">
      <c r="H1354" s="962"/>
      <c r="I1354" s="962"/>
      <c r="J1354" s="962"/>
      <c r="K1354" s="962"/>
      <c r="L1354" s="962"/>
      <c r="M1354" s="962"/>
      <c r="N1354" s="962"/>
      <c r="O1354" s="962"/>
      <c r="P1354" s="962"/>
      <c r="Q1354" s="962"/>
      <c r="R1354" s="962"/>
      <c r="S1354" s="962"/>
      <c r="T1354" s="962"/>
    </row>
    <row r="1355" spans="8:20" ht="12.75">
      <c r="H1355" s="962"/>
      <c r="I1355" s="962"/>
      <c r="J1355" s="962"/>
      <c r="K1355" s="962"/>
      <c r="L1355" s="962"/>
      <c r="M1355" s="962"/>
      <c r="N1355" s="962"/>
      <c r="O1355" s="962"/>
      <c r="P1355" s="962"/>
      <c r="Q1355" s="962"/>
      <c r="R1355" s="962"/>
      <c r="S1355" s="962"/>
      <c r="T1355" s="962"/>
    </row>
    <row r="1356" spans="8:20" ht="12.75">
      <c r="H1356" s="962"/>
      <c r="I1356" s="962"/>
      <c r="J1356" s="962"/>
      <c r="K1356" s="962"/>
      <c r="L1356" s="962"/>
      <c r="M1356" s="962"/>
      <c r="N1356" s="962"/>
      <c r="O1356" s="962"/>
      <c r="P1356" s="962"/>
      <c r="Q1356" s="962"/>
      <c r="R1356" s="962"/>
      <c r="S1356" s="962"/>
      <c r="T1356" s="962"/>
    </row>
    <row r="1357" spans="8:20" ht="12.75">
      <c r="H1357" s="962"/>
      <c r="I1357" s="962"/>
      <c r="J1357" s="962"/>
      <c r="K1357" s="962"/>
      <c r="L1357" s="962"/>
      <c r="M1357" s="962"/>
      <c r="N1357" s="962"/>
      <c r="O1357" s="962"/>
      <c r="P1357" s="962"/>
      <c r="Q1357" s="962"/>
      <c r="R1357" s="962"/>
      <c r="S1357" s="962"/>
      <c r="T1357" s="962"/>
    </row>
    <row r="1358" spans="8:20" ht="12.75">
      <c r="H1358" s="962"/>
      <c r="I1358" s="962"/>
      <c r="J1358" s="962"/>
      <c r="K1358" s="962"/>
      <c r="L1358" s="962"/>
      <c r="M1358" s="962"/>
      <c r="N1358" s="962"/>
      <c r="O1358" s="962"/>
      <c r="P1358" s="962"/>
      <c r="Q1358" s="962"/>
      <c r="R1358" s="962"/>
      <c r="S1358" s="962"/>
      <c r="T1358" s="962"/>
    </row>
    <row r="1359" spans="8:20" ht="12.75">
      <c r="H1359" s="962"/>
      <c r="I1359" s="962"/>
      <c r="J1359" s="962"/>
      <c r="K1359" s="962"/>
      <c r="L1359" s="962"/>
      <c r="M1359" s="962"/>
      <c r="N1359" s="962"/>
      <c r="O1359" s="962"/>
      <c r="P1359" s="962"/>
      <c r="Q1359" s="962"/>
      <c r="R1359" s="962"/>
      <c r="S1359" s="962"/>
      <c r="T1359" s="962"/>
    </row>
    <row r="1360" spans="8:20" ht="12.75">
      <c r="H1360" s="962"/>
      <c r="I1360" s="962"/>
      <c r="J1360" s="962"/>
      <c r="K1360" s="962"/>
      <c r="L1360" s="962"/>
      <c r="M1360" s="962"/>
      <c r="N1360" s="962"/>
      <c r="O1360" s="962"/>
      <c r="P1360" s="962"/>
      <c r="Q1360" s="962"/>
      <c r="R1360" s="962"/>
      <c r="S1360" s="962"/>
      <c r="T1360" s="962"/>
    </row>
    <row r="1361" spans="8:20" ht="12.75">
      <c r="H1361" s="962"/>
      <c r="I1361" s="962"/>
      <c r="J1361" s="962"/>
      <c r="K1361" s="962"/>
      <c r="L1361" s="962"/>
      <c r="M1361" s="962"/>
      <c r="N1361" s="962"/>
      <c r="O1361" s="962"/>
      <c r="P1361" s="962"/>
      <c r="Q1361" s="962"/>
      <c r="R1361" s="962"/>
      <c r="S1361" s="962"/>
      <c r="T1361" s="962"/>
    </row>
    <row r="1362" spans="8:20" ht="12.75">
      <c r="H1362" s="962"/>
      <c r="I1362" s="962"/>
      <c r="J1362" s="962"/>
      <c r="K1362" s="962"/>
      <c r="L1362" s="962"/>
      <c r="M1362" s="962"/>
      <c r="N1362" s="962"/>
      <c r="O1362" s="962"/>
      <c r="P1362" s="962"/>
      <c r="Q1362" s="962"/>
      <c r="R1362" s="962"/>
      <c r="S1362" s="962"/>
      <c r="T1362" s="962"/>
    </row>
    <row r="1363" spans="8:20" ht="12.75">
      <c r="H1363" s="962"/>
      <c r="I1363" s="962"/>
      <c r="J1363" s="962"/>
      <c r="K1363" s="962"/>
      <c r="L1363" s="962"/>
      <c r="M1363" s="962"/>
      <c r="N1363" s="962"/>
      <c r="O1363" s="962"/>
      <c r="P1363" s="962"/>
      <c r="Q1363" s="962"/>
      <c r="R1363" s="962"/>
      <c r="S1363" s="962"/>
      <c r="T1363" s="962"/>
    </row>
    <row r="1364" spans="8:20" ht="12.75">
      <c r="H1364" s="962"/>
      <c r="I1364" s="962"/>
      <c r="J1364" s="962"/>
      <c r="K1364" s="962"/>
      <c r="L1364" s="962"/>
      <c r="M1364" s="962"/>
      <c r="N1364" s="962"/>
      <c r="O1364" s="962"/>
      <c r="P1364" s="962"/>
      <c r="Q1364" s="962"/>
      <c r="R1364" s="962"/>
      <c r="S1364" s="962"/>
      <c r="T1364" s="962"/>
    </row>
    <row r="1365" spans="8:20" ht="12.75">
      <c r="H1365" s="962"/>
      <c r="I1365" s="962"/>
      <c r="J1365" s="962"/>
      <c r="K1365" s="962"/>
      <c r="L1365" s="962"/>
      <c r="M1365" s="962"/>
      <c r="N1365" s="962"/>
      <c r="O1365" s="962"/>
      <c r="P1365" s="962"/>
      <c r="Q1365" s="962"/>
      <c r="R1365" s="962"/>
      <c r="S1365" s="962"/>
      <c r="T1365" s="962"/>
    </row>
    <row r="1366" spans="8:20" ht="12.75">
      <c r="H1366" s="962"/>
      <c r="I1366" s="962"/>
      <c r="J1366" s="962"/>
      <c r="K1366" s="962"/>
      <c r="L1366" s="962"/>
      <c r="M1366" s="962"/>
      <c r="N1366" s="962"/>
      <c r="O1366" s="962"/>
      <c r="P1366" s="962"/>
      <c r="Q1366" s="962"/>
      <c r="R1366" s="962"/>
      <c r="S1366" s="962"/>
      <c r="T1366" s="962"/>
    </row>
    <row r="1367" spans="8:20" ht="12.75">
      <c r="H1367" s="962"/>
      <c r="I1367" s="962"/>
      <c r="J1367" s="962"/>
      <c r="K1367" s="962"/>
      <c r="L1367" s="962"/>
      <c r="M1367" s="962"/>
      <c r="N1367" s="962"/>
      <c r="O1367" s="962"/>
      <c r="P1367" s="962"/>
      <c r="Q1367" s="962"/>
      <c r="R1367" s="962"/>
      <c r="S1367" s="962"/>
      <c r="T1367" s="962"/>
    </row>
    <row r="1368" spans="8:20" ht="12.75">
      <c r="H1368" s="962"/>
      <c r="I1368" s="962"/>
      <c r="J1368" s="962"/>
      <c r="K1368" s="962"/>
      <c r="L1368" s="962"/>
      <c r="M1368" s="962"/>
      <c r="N1368" s="962"/>
      <c r="O1368" s="962"/>
      <c r="P1368" s="962"/>
      <c r="Q1368" s="962"/>
      <c r="R1368" s="962"/>
      <c r="S1368" s="962"/>
      <c r="T1368" s="962"/>
    </row>
    <row r="1369" spans="8:20" ht="12.75">
      <c r="H1369" s="962"/>
      <c r="I1369" s="962"/>
      <c r="J1369" s="962"/>
      <c r="K1369" s="962"/>
      <c r="L1369" s="962"/>
      <c r="M1369" s="962"/>
      <c r="N1369" s="962"/>
      <c r="O1369" s="962"/>
      <c r="P1369" s="962"/>
      <c r="Q1369" s="962"/>
      <c r="R1369" s="962"/>
      <c r="S1369" s="962"/>
      <c r="T1369" s="962"/>
    </row>
    <row r="1370" spans="8:20" ht="12.75">
      <c r="H1370" s="962"/>
      <c r="I1370" s="962"/>
      <c r="J1370" s="962"/>
      <c r="K1370" s="962"/>
      <c r="L1370" s="962"/>
      <c r="M1370" s="962"/>
      <c r="N1370" s="962"/>
      <c r="O1370" s="962"/>
      <c r="P1370" s="962"/>
      <c r="Q1370" s="962"/>
      <c r="R1370" s="962"/>
      <c r="S1370" s="962"/>
      <c r="T1370" s="962"/>
    </row>
    <row r="1371" spans="8:20" ht="12.75">
      <c r="H1371" s="962"/>
      <c r="I1371" s="962"/>
      <c r="J1371" s="962"/>
      <c r="K1371" s="962"/>
      <c r="L1371" s="962"/>
      <c r="M1371" s="962"/>
      <c r="N1371" s="962"/>
      <c r="O1371" s="962"/>
      <c r="P1371" s="962"/>
      <c r="Q1371" s="962"/>
      <c r="R1371" s="962"/>
      <c r="S1371" s="962"/>
      <c r="T1371" s="962"/>
    </row>
    <row r="1372" spans="8:20" ht="12.75">
      <c r="H1372" s="962"/>
      <c r="I1372" s="962"/>
      <c r="J1372" s="962"/>
      <c r="K1372" s="962"/>
      <c r="L1372" s="962"/>
      <c r="M1372" s="962"/>
      <c r="N1372" s="962"/>
      <c r="O1372" s="962"/>
      <c r="P1372" s="962"/>
      <c r="Q1372" s="962"/>
      <c r="R1372" s="962"/>
      <c r="S1372" s="962"/>
      <c r="T1372" s="962"/>
    </row>
    <row r="1373" spans="8:20" ht="12.75">
      <c r="H1373" s="962"/>
      <c r="I1373" s="962"/>
      <c r="J1373" s="962"/>
      <c r="K1373" s="962"/>
      <c r="L1373" s="962"/>
      <c r="M1373" s="962"/>
      <c r="N1373" s="962"/>
      <c r="O1373" s="962"/>
      <c r="P1373" s="962"/>
      <c r="Q1373" s="962"/>
      <c r="R1373" s="962"/>
      <c r="S1373" s="962"/>
      <c r="T1373" s="962"/>
    </row>
    <row r="1374" spans="8:20" ht="12.75">
      <c r="H1374" s="962"/>
      <c r="I1374" s="962"/>
      <c r="J1374" s="962"/>
      <c r="K1374" s="962"/>
      <c r="L1374" s="962"/>
      <c r="M1374" s="962"/>
      <c r="N1374" s="962"/>
      <c r="O1374" s="962"/>
      <c r="P1374" s="962"/>
      <c r="Q1374" s="962"/>
      <c r="R1374" s="962"/>
      <c r="S1374" s="962"/>
      <c r="T1374" s="962"/>
    </row>
    <row r="1375" spans="8:20" ht="12.75">
      <c r="H1375" s="962"/>
      <c r="I1375" s="962"/>
      <c r="J1375" s="962"/>
      <c r="K1375" s="962"/>
      <c r="L1375" s="962"/>
      <c r="M1375" s="962"/>
      <c r="N1375" s="962"/>
      <c r="O1375" s="962"/>
      <c r="P1375" s="962"/>
      <c r="Q1375" s="962"/>
      <c r="R1375" s="962"/>
      <c r="S1375" s="962"/>
      <c r="T1375" s="962"/>
    </row>
    <row r="1376" spans="8:20" ht="12.75">
      <c r="H1376" s="962"/>
      <c r="I1376" s="962"/>
      <c r="J1376" s="962"/>
      <c r="K1376" s="962"/>
      <c r="L1376" s="962"/>
      <c r="M1376" s="962"/>
      <c r="N1376" s="962"/>
      <c r="O1376" s="962"/>
      <c r="P1376" s="962"/>
      <c r="Q1376" s="962"/>
      <c r="R1376" s="962"/>
      <c r="S1376" s="962"/>
      <c r="T1376" s="962"/>
    </row>
    <row r="1377" spans="8:20" ht="12.75">
      <c r="H1377" s="962"/>
      <c r="I1377" s="962"/>
      <c r="J1377" s="962"/>
      <c r="K1377" s="962"/>
      <c r="L1377" s="962"/>
      <c r="M1377" s="962"/>
      <c r="N1377" s="962"/>
      <c r="O1377" s="962"/>
      <c r="P1377" s="962"/>
      <c r="Q1377" s="962"/>
      <c r="R1377" s="962"/>
      <c r="S1377" s="962"/>
      <c r="T1377" s="962"/>
    </row>
    <row r="1378" spans="8:20" ht="12.75">
      <c r="H1378" s="962"/>
      <c r="I1378" s="962"/>
      <c r="J1378" s="962"/>
      <c r="K1378" s="962"/>
      <c r="L1378" s="962"/>
      <c r="M1378" s="962"/>
      <c r="N1378" s="962"/>
      <c r="O1378" s="962"/>
      <c r="P1378" s="962"/>
      <c r="Q1378" s="962"/>
      <c r="R1378" s="962"/>
      <c r="S1378" s="962"/>
      <c r="T1378" s="962"/>
    </row>
    <row r="1379" spans="8:20" ht="12.75">
      <c r="H1379" s="962"/>
      <c r="I1379" s="962"/>
      <c r="J1379" s="962"/>
      <c r="K1379" s="962"/>
      <c r="L1379" s="962"/>
      <c r="M1379" s="962"/>
      <c r="N1379" s="962"/>
      <c r="O1379" s="962"/>
      <c r="P1379" s="962"/>
      <c r="Q1379" s="962"/>
      <c r="R1379" s="962"/>
      <c r="S1379" s="962"/>
      <c r="T1379" s="962"/>
    </row>
    <row r="1380" spans="8:20" ht="12.75">
      <c r="H1380" s="962"/>
      <c r="I1380" s="962"/>
      <c r="J1380" s="962"/>
      <c r="K1380" s="962"/>
      <c r="L1380" s="962"/>
      <c r="M1380" s="962"/>
      <c r="N1380" s="962"/>
      <c r="O1380" s="962"/>
      <c r="P1380" s="962"/>
      <c r="Q1380" s="962"/>
      <c r="R1380" s="962"/>
      <c r="S1380" s="962"/>
      <c r="T1380" s="962"/>
    </row>
    <row r="1381" spans="8:20" ht="12.75">
      <c r="H1381" s="962"/>
      <c r="I1381" s="962"/>
      <c r="J1381" s="962"/>
      <c r="K1381" s="962"/>
      <c r="L1381" s="962"/>
      <c r="M1381" s="962"/>
      <c r="N1381" s="962"/>
      <c r="O1381" s="962"/>
      <c r="P1381" s="962"/>
      <c r="Q1381" s="962"/>
      <c r="R1381" s="962"/>
      <c r="S1381" s="962"/>
      <c r="T1381" s="962"/>
    </row>
    <row r="1382" spans="8:20" ht="12.75">
      <c r="H1382" s="962"/>
      <c r="I1382" s="962"/>
      <c r="J1382" s="962"/>
      <c r="K1382" s="962"/>
      <c r="L1382" s="962"/>
      <c r="M1382" s="962"/>
      <c r="N1382" s="962"/>
      <c r="O1382" s="962"/>
      <c r="P1382" s="962"/>
      <c r="Q1382" s="962"/>
      <c r="R1382" s="962"/>
      <c r="S1382" s="962"/>
      <c r="T1382" s="962"/>
    </row>
    <row r="1383" spans="8:20" ht="12.75">
      <c r="H1383" s="962"/>
      <c r="I1383" s="962"/>
      <c r="J1383" s="962"/>
      <c r="K1383" s="962"/>
      <c r="L1383" s="962"/>
      <c r="M1383" s="962"/>
      <c r="N1383" s="962"/>
      <c r="O1383" s="962"/>
      <c r="P1383" s="962"/>
      <c r="Q1383" s="962"/>
      <c r="R1383" s="962"/>
      <c r="S1383" s="962"/>
      <c r="T1383" s="962"/>
    </row>
    <row r="1384" spans="8:20" ht="12.75">
      <c r="H1384" s="962"/>
      <c r="I1384" s="962"/>
      <c r="J1384" s="962"/>
      <c r="K1384" s="962"/>
      <c r="L1384" s="962"/>
      <c r="M1384" s="962"/>
      <c r="N1384" s="962"/>
      <c r="O1384" s="962"/>
      <c r="P1384" s="962"/>
      <c r="Q1384" s="962"/>
      <c r="R1384" s="962"/>
      <c r="S1384" s="962"/>
      <c r="T1384" s="962"/>
    </row>
    <row r="1385" spans="8:20" ht="12.75">
      <c r="H1385" s="962"/>
      <c r="I1385" s="962"/>
      <c r="J1385" s="962"/>
      <c r="K1385" s="962"/>
      <c r="L1385" s="962"/>
      <c r="M1385" s="962"/>
      <c r="N1385" s="962"/>
      <c r="O1385" s="962"/>
      <c r="P1385" s="962"/>
      <c r="Q1385" s="962"/>
      <c r="R1385" s="962"/>
      <c r="S1385" s="962"/>
      <c r="T1385" s="962"/>
    </row>
    <row r="1386" spans="8:20" ht="12.75">
      <c r="H1386" s="962"/>
      <c r="I1386" s="962"/>
      <c r="J1386" s="962"/>
      <c r="K1386" s="962"/>
      <c r="L1386" s="962"/>
      <c r="M1386" s="962"/>
      <c r="N1386" s="962"/>
      <c r="O1386" s="962"/>
      <c r="P1386" s="962"/>
      <c r="Q1386" s="962"/>
      <c r="R1386" s="962"/>
      <c r="S1386" s="962"/>
      <c r="T1386" s="962"/>
    </row>
    <row r="1387" spans="8:20" ht="12.75">
      <c r="H1387" s="962"/>
      <c r="I1387" s="962"/>
      <c r="J1387" s="962"/>
      <c r="K1387" s="962"/>
      <c r="L1387" s="962"/>
      <c r="M1387" s="962"/>
      <c r="N1387" s="962"/>
      <c r="O1387" s="962"/>
      <c r="P1387" s="962"/>
      <c r="Q1387" s="962"/>
      <c r="R1387" s="962"/>
      <c r="S1387" s="962"/>
      <c r="T1387" s="962"/>
    </row>
    <row r="1388" spans="8:20" ht="12.75">
      <c r="H1388" s="962"/>
      <c r="I1388" s="962"/>
      <c r="J1388" s="962"/>
      <c r="K1388" s="962"/>
      <c r="L1388" s="962"/>
      <c r="M1388" s="962"/>
      <c r="N1388" s="962"/>
      <c r="O1388" s="962"/>
      <c r="P1388" s="962"/>
      <c r="Q1388" s="962"/>
      <c r="R1388" s="962"/>
      <c r="S1388" s="962"/>
      <c r="T1388" s="962"/>
    </row>
    <row r="1389" spans="8:20" ht="12.75">
      <c r="H1389" s="962"/>
      <c r="I1389" s="962"/>
      <c r="J1389" s="962"/>
      <c r="K1389" s="962"/>
      <c r="L1389" s="962"/>
      <c r="M1389" s="962"/>
      <c r="N1389" s="962"/>
      <c r="O1389" s="962"/>
      <c r="P1389" s="962"/>
      <c r="Q1389" s="962"/>
      <c r="R1389" s="962"/>
      <c r="S1389" s="962"/>
      <c r="T1389" s="962"/>
    </row>
    <row r="1390" spans="8:20" ht="12.75">
      <c r="H1390" s="962"/>
      <c r="I1390" s="962"/>
      <c r="J1390" s="962"/>
      <c r="K1390" s="962"/>
      <c r="L1390" s="962"/>
      <c r="M1390" s="962"/>
      <c r="N1390" s="962"/>
      <c r="O1390" s="962"/>
      <c r="P1390" s="962"/>
      <c r="Q1390" s="962"/>
      <c r="R1390" s="962"/>
      <c r="S1390" s="962"/>
      <c r="T1390" s="962"/>
    </row>
    <row r="1391" spans="8:20" ht="12.75">
      <c r="H1391" s="962"/>
      <c r="I1391" s="962"/>
      <c r="J1391" s="962"/>
      <c r="K1391" s="962"/>
      <c r="L1391" s="962"/>
      <c r="M1391" s="962"/>
      <c r="N1391" s="962"/>
      <c r="O1391" s="962"/>
      <c r="P1391" s="962"/>
      <c r="Q1391" s="962"/>
      <c r="R1391" s="962"/>
      <c r="S1391" s="962"/>
      <c r="T1391" s="962"/>
    </row>
    <row r="1392" spans="8:20" ht="12.75">
      <c r="H1392" s="962"/>
      <c r="I1392" s="962"/>
      <c r="J1392" s="962"/>
      <c r="K1392" s="962"/>
      <c r="L1392" s="962"/>
      <c r="M1392" s="962"/>
      <c r="N1392" s="962"/>
      <c r="O1392" s="962"/>
      <c r="P1392" s="962"/>
      <c r="Q1392" s="962"/>
      <c r="R1392" s="962"/>
      <c r="S1392" s="962"/>
      <c r="T1392" s="962"/>
    </row>
    <row r="1393" spans="8:20" ht="12.75">
      <c r="H1393" s="962"/>
      <c r="I1393" s="962"/>
      <c r="J1393" s="962"/>
      <c r="K1393" s="962"/>
      <c r="L1393" s="962"/>
      <c r="M1393" s="962"/>
      <c r="N1393" s="962"/>
      <c r="O1393" s="962"/>
      <c r="P1393" s="962"/>
      <c r="Q1393" s="962"/>
      <c r="R1393" s="962"/>
      <c r="S1393" s="962"/>
      <c r="T1393" s="962"/>
    </row>
    <row r="1394" spans="8:20" ht="12.75">
      <c r="H1394" s="962"/>
      <c r="I1394" s="962"/>
      <c r="J1394" s="962"/>
      <c r="K1394" s="962"/>
      <c r="L1394" s="962"/>
      <c r="M1394" s="962"/>
      <c r="N1394" s="962"/>
      <c r="O1394" s="962"/>
      <c r="P1394" s="962"/>
      <c r="Q1394" s="962"/>
      <c r="R1394" s="962"/>
      <c r="S1394" s="962"/>
      <c r="T1394" s="962"/>
    </row>
    <row r="1395" spans="8:20" ht="12.75">
      <c r="H1395" s="962"/>
      <c r="I1395" s="962"/>
      <c r="J1395" s="962"/>
      <c r="K1395" s="962"/>
      <c r="L1395" s="962"/>
      <c r="M1395" s="962"/>
      <c r="N1395" s="962"/>
      <c r="O1395" s="962"/>
      <c r="P1395" s="962"/>
      <c r="Q1395" s="962"/>
      <c r="R1395" s="962"/>
      <c r="S1395" s="962"/>
      <c r="T1395" s="962"/>
    </row>
    <row r="1396" spans="8:20" ht="12.75">
      <c r="H1396" s="962"/>
      <c r="I1396" s="962"/>
      <c r="J1396" s="962"/>
      <c r="K1396" s="962"/>
      <c r="L1396" s="962"/>
      <c r="M1396" s="962"/>
      <c r="N1396" s="962"/>
      <c r="O1396" s="962"/>
      <c r="P1396" s="962"/>
      <c r="Q1396" s="962"/>
      <c r="R1396" s="962"/>
      <c r="S1396" s="962"/>
      <c r="T1396" s="962"/>
    </row>
    <row r="1397" spans="8:20" ht="12.75">
      <c r="H1397" s="962"/>
      <c r="I1397" s="962"/>
      <c r="J1397" s="962"/>
      <c r="K1397" s="962"/>
      <c r="L1397" s="962"/>
      <c r="M1397" s="962"/>
      <c r="N1397" s="962"/>
      <c r="O1397" s="962"/>
      <c r="P1397" s="962"/>
      <c r="Q1397" s="962"/>
      <c r="R1397" s="962"/>
      <c r="S1397" s="962"/>
      <c r="T1397" s="962"/>
    </row>
    <row r="1398" spans="8:20" ht="12.75">
      <c r="H1398" s="962"/>
      <c r="I1398" s="962"/>
      <c r="J1398" s="962"/>
      <c r="K1398" s="962"/>
      <c r="L1398" s="962"/>
      <c r="M1398" s="962"/>
      <c r="N1398" s="962"/>
      <c r="O1398" s="962"/>
      <c r="P1398" s="962"/>
      <c r="Q1398" s="962"/>
      <c r="R1398" s="962"/>
      <c r="S1398" s="962"/>
      <c r="T1398" s="962"/>
    </row>
    <row r="1399" spans="8:20" ht="12.75">
      <c r="H1399" s="962"/>
      <c r="I1399" s="962"/>
      <c r="J1399" s="962"/>
      <c r="K1399" s="962"/>
      <c r="L1399" s="962"/>
      <c r="M1399" s="962"/>
      <c r="N1399" s="962"/>
      <c r="O1399" s="962"/>
      <c r="P1399" s="962"/>
      <c r="Q1399" s="962"/>
      <c r="R1399" s="962"/>
      <c r="S1399" s="962"/>
      <c r="T1399" s="962"/>
    </row>
    <row r="1400" spans="8:20" ht="12.75">
      <c r="H1400" s="962"/>
      <c r="I1400" s="962"/>
      <c r="J1400" s="962"/>
      <c r="K1400" s="962"/>
      <c r="L1400" s="962"/>
      <c r="M1400" s="962"/>
      <c r="N1400" s="962"/>
      <c r="O1400" s="962"/>
      <c r="P1400" s="962"/>
      <c r="Q1400" s="962"/>
      <c r="R1400" s="962"/>
      <c r="S1400" s="962"/>
      <c r="T1400" s="962"/>
    </row>
    <row r="1401" spans="8:20" ht="12.75">
      <c r="H1401" s="962"/>
      <c r="I1401" s="962"/>
      <c r="J1401" s="962"/>
      <c r="K1401" s="962"/>
      <c r="L1401" s="962"/>
      <c r="M1401" s="962"/>
      <c r="N1401" s="962"/>
      <c r="O1401" s="962"/>
      <c r="P1401" s="962"/>
      <c r="Q1401" s="962"/>
      <c r="R1401" s="962"/>
      <c r="S1401" s="962"/>
      <c r="T1401" s="962"/>
    </row>
    <row r="1402" spans="8:20" ht="12.75">
      <c r="H1402" s="962"/>
      <c r="I1402" s="962"/>
      <c r="J1402" s="962"/>
      <c r="K1402" s="962"/>
      <c r="L1402" s="962"/>
      <c r="M1402" s="962"/>
      <c r="N1402" s="962"/>
      <c r="O1402" s="962"/>
      <c r="P1402" s="962"/>
      <c r="Q1402" s="962"/>
      <c r="R1402" s="962"/>
      <c r="S1402" s="962"/>
      <c r="T1402" s="962"/>
    </row>
    <row r="1403" spans="8:20" ht="12.75">
      <c r="H1403" s="962"/>
      <c r="I1403" s="962"/>
      <c r="J1403" s="962"/>
      <c r="K1403" s="962"/>
      <c r="L1403" s="962"/>
      <c r="M1403" s="962"/>
      <c r="N1403" s="962"/>
      <c r="O1403" s="962"/>
      <c r="P1403" s="962"/>
      <c r="Q1403" s="962"/>
      <c r="R1403" s="962"/>
      <c r="S1403" s="962"/>
      <c r="T1403" s="962"/>
    </row>
    <row r="1404" spans="8:20" ht="12.75">
      <c r="H1404" s="962"/>
      <c r="I1404" s="962"/>
      <c r="J1404" s="962"/>
      <c r="K1404" s="962"/>
      <c r="L1404" s="962"/>
      <c r="M1404" s="962"/>
      <c r="N1404" s="962"/>
      <c r="O1404" s="962"/>
      <c r="P1404" s="962"/>
      <c r="Q1404" s="962"/>
      <c r="R1404" s="962"/>
      <c r="S1404" s="962"/>
      <c r="T1404" s="962"/>
    </row>
    <row r="1405" spans="8:20" ht="12.75">
      <c r="H1405" s="962"/>
      <c r="I1405" s="962"/>
      <c r="J1405" s="962"/>
      <c r="K1405" s="962"/>
      <c r="L1405" s="962"/>
      <c r="M1405" s="962"/>
      <c r="N1405" s="962"/>
      <c r="O1405" s="962"/>
      <c r="P1405" s="962"/>
      <c r="Q1405" s="962"/>
      <c r="R1405" s="962"/>
      <c r="S1405" s="962"/>
      <c r="T1405" s="962"/>
    </row>
    <row r="1406" spans="8:20" ht="12.75">
      <c r="H1406" s="962"/>
      <c r="I1406" s="962"/>
      <c r="J1406" s="962"/>
      <c r="K1406" s="962"/>
      <c r="L1406" s="962"/>
      <c r="M1406" s="962"/>
      <c r="N1406" s="962"/>
      <c r="O1406" s="962"/>
      <c r="P1406" s="962"/>
      <c r="Q1406" s="962"/>
      <c r="R1406" s="962"/>
      <c r="S1406" s="962"/>
      <c r="T1406" s="962"/>
    </row>
    <row r="1407" spans="8:20" ht="12.75">
      <c r="H1407" s="962"/>
      <c r="I1407" s="962"/>
      <c r="J1407" s="962"/>
      <c r="K1407" s="962"/>
      <c r="L1407" s="962"/>
      <c r="M1407" s="962"/>
      <c r="N1407" s="962"/>
      <c r="O1407" s="962"/>
      <c r="P1407" s="962"/>
      <c r="Q1407" s="962"/>
      <c r="R1407" s="962"/>
      <c r="S1407" s="962"/>
      <c r="T1407" s="962"/>
    </row>
    <row r="1408" spans="8:20" ht="12.75">
      <c r="H1408" s="962"/>
      <c r="I1408" s="962"/>
      <c r="J1408" s="962"/>
      <c r="K1408" s="962"/>
      <c r="L1408" s="962"/>
      <c r="M1408" s="962"/>
      <c r="N1408" s="962"/>
      <c r="O1408" s="962"/>
      <c r="P1408" s="962"/>
      <c r="Q1408" s="962"/>
      <c r="R1408" s="962"/>
      <c r="S1408" s="962"/>
      <c r="T1408" s="962"/>
    </row>
    <row r="1409" spans="8:20" ht="12.75">
      <c r="H1409" s="962"/>
      <c r="I1409" s="962"/>
      <c r="J1409" s="962"/>
      <c r="K1409" s="962"/>
      <c r="L1409" s="962"/>
      <c r="M1409" s="962"/>
      <c r="N1409" s="962"/>
      <c r="O1409" s="962"/>
      <c r="P1409" s="962"/>
      <c r="Q1409" s="962"/>
      <c r="R1409" s="962"/>
      <c r="S1409" s="962"/>
      <c r="T1409" s="962"/>
    </row>
    <row r="1410" spans="8:20" ht="12.75">
      <c r="H1410" s="962"/>
      <c r="I1410" s="962"/>
      <c r="J1410" s="962"/>
      <c r="K1410" s="962"/>
      <c r="L1410" s="962"/>
      <c r="M1410" s="962"/>
      <c r="N1410" s="962"/>
      <c r="O1410" s="962"/>
      <c r="P1410" s="962"/>
      <c r="Q1410" s="962"/>
      <c r="R1410" s="962"/>
      <c r="S1410" s="962"/>
      <c r="T1410" s="962"/>
    </row>
    <row r="1411" spans="8:20" ht="12.75">
      <c r="H1411" s="962"/>
      <c r="I1411" s="962"/>
      <c r="J1411" s="962"/>
      <c r="K1411" s="962"/>
      <c r="L1411" s="962"/>
      <c r="M1411" s="962"/>
      <c r="N1411" s="962"/>
      <c r="O1411" s="962"/>
      <c r="P1411" s="962"/>
      <c r="Q1411" s="962"/>
      <c r="R1411" s="962"/>
      <c r="S1411" s="962"/>
      <c r="T1411" s="962"/>
    </row>
    <row r="1412" spans="8:20" ht="12.75">
      <c r="H1412" s="962"/>
      <c r="I1412" s="962"/>
      <c r="J1412" s="962"/>
      <c r="K1412" s="962"/>
      <c r="L1412" s="962"/>
      <c r="M1412" s="962"/>
      <c r="N1412" s="962"/>
      <c r="O1412" s="962"/>
      <c r="P1412" s="962"/>
      <c r="Q1412" s="962"/>
      <c r="R1412" s="962"/>
      <c r="S1412" s="962"/>
      <c r="T1412" s="962"/>
    </row>
    <row r="1413" spans="8:20" ht="12.75">
      <c r="H1413" s="962"/>
      <c r="I1413" s="962"/>
      <c r="J1413" s="962"/>
      <c r="K1413" s="962"/>
      <c r="L1413" s="962"/>
      <c r="M1413" s="962"/>
      <c r="N1413" s="962"/>
      <c r="O1413" s="962"/>
      <c r="P1413" s="962"/>
      <c r="Q1413" s="962"/>
      <c r="R1413" s="962"/>
      <c r="S1413" s="962"/>
      <c r="T1413" s="962"/>
    </row>
    <row r="1414" spans="8:20" ht="12.75">
      <c r="H1414" s="962"/>
      <c r="I1414" s="962"/>
      <c r="J1414" s="962"/>
      <c r="K1414" s="962"/>
      <c r="L1414" s="962"/>
      <c r="M1414" s="962"/>
      <c r="N1414" s="962"/>
      <c r="O1414" s="962"/>
      <c r="P1414" s="962"/>
      <c r="Q1414" s="962"/>
      <c r="R1414" s="962"/>
      <c r="S1414" s="962"/>
      <c r="T1414" s="962"/>
    </row>
    <row r="1415" spans="8:20" ht="12.75">
      <c r="H1415" s="962"/>
      <c r="I1415" s="962"/>
      <c r="J1415" s="962"/>
      <c r="K1415" s="962"/>
      <c r="L1415" s="962"/>
      <c r="M1415" s="962"/>
      <c r="N1415" s="962"/>
      <c r="O1415" s="962"/>
      <c r="P1415" s="962"/>
      <c r="Q1415" s="962"/>
      <c r="R1415" s="962"/>
      <c r="S1415" s="962"/>
      <c r="T1415" s="962"/>
    </row>
    <row r="1416" spans="8:20" ht="12.75">
      <c r="H1416" s="962"/>
      <c r="I1416" s="962"/>
      <c r="J1416" s="962"/>
      <c r="K1416" s="962"/>
      <c r="L1416" s="962"/>
      <c r="M1416" s="962"/>
      <c r="N1416" s="962"/>
      <c r="O1416" s="962"/>
      <c r="P1416" s="962"/>
      <c r="Q1416" s="962"/>
      <c r="R1416" s="962"/>
      <c r="S1416" s="962"/>
      <c r="T1416" s="962"/>
    </row>
    <row r="1417" spans="8:20" ht="12.75">
      <c r="H1417" s="962"/>
      <c r="I1417" s="962"/>
      <c r="J1417" s="962"/>
      <c r="K1417" s="962"/>
      <c r="L1417" s="962"/>
      <c r="M1417" s="962"/>
      <c r="N1417" s="962"/>
      <c r="O1417" s="962"/>
      <c r="P1417" s="962"/>
      <c r="Q1417" s="962"/>
      <c r="R1417" s="962"/>
      <c r="S1417" s="962"/>
      <c r="T1417" s="962"/>
    </row>
    <row r="1418" spans="8:20" ht="12.75">
      <c r="H1418" s="962"/>
      <c r="I1418" s="962"/>
      <c r="J1418" s="962"/>
      <c r="K1418" s="962"/>
      <c r="L1418" s="962"/>
      <c r="M1418" s="962"/>
      <c r="N1418" s="962"/>
      <c r="O1418" s="962"/>
      <c r="P1418" s="962"/>
      <c r="Q1418" s="962"/>
      <c r="R1418" s="962"/>
      <c r="S1418" s="962"/>
      <c r="T1418" s="962"/>
    </row>
    <row r="1419" spans="8:20" ht="12.75">
      <c r="H1419" s="962"/>
      <c r="I1419" s="962"/>
      <c r="J1419" s="962"/>
      <c r="K1419" s="962"/>
      <c r="L1419" s="962"/>
      <c r="M1419" s="962"/>
      <c r="N1419" s="962"/>
      <c r="O1419" s="962"/>
      <c r="P1419" s="962"/>
      <c r="Q1419" s="962"/>
      <c r="R1419" s="962"/>
      <c r="S1419" s="962"/>
      <c r="T1419" s="962"/>
    </row>
    <row r="1420" spans="8:20" ht="12.75">
      <c r="H1420" s="962"/>
      <c r="I1420" s="962"/>
      <c r="J1420" s="962"/>
      <c r="K1420" s="962"/>
      <c r="L1420" s="962"/>
      <c r="M1420" s="962"/>
      <c r="N1420" s="962"/>
      <c r="O1420" s="962"/>
      <c r="P1420" s="962"/>
      <c r="Q1420" s="962"/>
      <c r="R1420" s="962"/>
      <c r="S1420" s="962"/>
      <c r="T1420" s="962"/>
    </row>
    <row r="1421" spans="8:20" ht="12.75">
      <c r="H1421" s="962"/>
      <c r="I1421" s="962"/>
      <c r="J1421" s="962"/>
      <c r="K1421" s="962"/>
      <c r="L1421" s="962"/>
      <c r="M1421" s="962"/>
      <c r="N1421" s="962"/>
      <c r="O1421" s="962"/>
      <c r="P1421" s="962"/>
      <c r="Q1421" s="962"/>
      <c r="R1421" s="962"/>
      <c r="S1421" s="962"/>
      <c r="T1421" s="962"/>
    </row>
    <row r="1422" spans="8:20" ht="12.75">
      <c r="H1422" s="962"/>
      <c r="I1422" s="962"/>
      <c r="J1422" s="962"/>
      <c r="K1422" s="962"/>
      <c r="L1422" s="962"/>
      <c r="M1422" s="962"/>
      <c r="N1422" s="962"/>
      <c r="O1422" s="962"/>
      <c r="P1422" s="962"/>
      <c r="Q1422" s="962"/>
      <c r="R1422" s="962"/>
      <c r="S1422" s="962"/>
      <c r="T1422" s="962"/>
    </row>
    <row r="1423" spans="8:20" ht="12.75">
      <c r="H1423" s="962"/>
      <c r="I1423" s="962"/>
      <c r="J1423" s="962"/>
      <c r="K1423" s="962"/>
      <c r="L1423" s="962"/>
      <c r="M1423" s="962"/>
      <c r="N1423" s="962"/>
      <c r="O1423" s="962"/>
      <c r="P1423" s="962"/>
      <c r="Q1423" s="962"/>
      <c r="R1423" s="962"/>
      <c r="S1423" s="962"/>
      <c r="T1423" s="962"/>
    </row>
    <row r="1424" spans="8:20" ht="12.75">
      <c r="H1424" s="962"/>
      <c r="I1424" s="962"/>
      <c r="J1424" s="962"/>
      <c r="K1424" s="962"/>
      <c r="L1424" s="962"/>
      <c r="M1424" s="962"/>
      <c r="N1424" s="962"/>
      <c r="O1424" s="962"/>
      <c r="P1424" s="962"/>
      <c r="Q1424" s="962"/>
      <c r="R1424" s="962"/>
      <c r="S1424" s="962"/>
      <c r="T1424" s="962"/>
    </row>
    <row r="1425" spans="8:20" ht="12.75">
      <c r="H1425" s="962"/>
      <c r="I1425" s="962"/>
      <c r="J1425" s="962"/>
      <c r="K1425" s="962"/>
      <c r="L1425" s="962"/>
      <c r="M1425" s="962"/>
      <c r="N1425" s="962"/>
      <c r="O1425" s="962"/>
      <c r="P1425" s="962"/>
      <c r="Q1425" s="962"/>
      <c r="R1425" s="962"/>
      <c r="S1425" s="962"/>
      <c r="T1425" s="962"/>
    </row>
    <row r="1426" spans="8:20" ht="12.75">
      <c r="H1426" s="962"/>
      <c r="I1426" s="962"/>
      <c r="J1426" s="962"/>
      <c r="K1426" s="962"/>
      <c r="L1426" s="962"/>
      <c r="M1426" s="962"/>
      <c r="N1426" s="962"/>
      <c r="O1426" s="962"/>
      <c r="P1426" s="962"/>
      <c r="Q1426" s="962"/>
      <c r="R1426" s="962"/>
      <c r="S1426" s="962"/>
      <c r="T1426" s="962"/>
    </row>
    <row r="1427" spans="8:20" ht="12.75">
      <c r="H1427" s="962"/>
      <c r="I1427" s="962"/>
      <c r="J1427" s="962"/>
      <c r="K1427" s="962"/>
      <c r="L1427" s="962"/>
      <c r="M1427" s="962"/>
      <c r="N1427" s="962"/>
      <c r="O1427" s="962"/>
      <c r="P1427" s="962"/>
      <c r="Q1427" s="962"/>
      <c r="R1427" s="962"/>
      <c r="S1427" s="962"/>
      <c r="T1427" s="962"/>
    </row>
    <row r="1428" spans="8:20" ht="12.75">
      <c r="H1428" s="962"/>
      <c r="I1428" s="962"/>
      <c r="J1428" s="962"/>
      <c r="K1428" s="962"/>
      <c r="L1428" s="962"/>
      <c r="M1428" s="962"/>
      <c r="N1428" s="962"/>
      <c r="O1428" s="962"/>
      <c r="P1428" s="962"/>
      <c r="Q1428" s="962"/>
      <c r="R1428" s="962"/>
      <c r="S1428" s="962"/>
      <c r="T1428" s="962"/>
    </row>
    <row r="1429" spans="8:20" ht="12.75">
      <c r="H1429" s="962"/>
      <c r="I1429" s="962"/>
      <c r="J1429" s="962"/>
      <c r="K1429" s="962"/>
      <c r="L1429" s="962"/>
      <c r="M1429" s="962"/>
      <c r="N1429" s="962"/>
      <c r="O1429" s="962"/>
      <c r="P1429" s="962"/>
      <c r="Q1429" s="962"/>
      <c r="R1429" s="962"/>
      <c r="S1429" s="962"/>
      <c r="T1429" s="962"/>
    </row>
    <row r="1430" spans="8:20" ht="12.75">
      <c r="H1430" s="962"/>
      <c r="I1430" s="962"/>
      <c r="J1430" s="962"/>
      <c r="K1430" s="962"/>
      <c r="L1430" s="962"/>
      <c r="M1430" s="962"/>
      <c r="N1430" s="962"/>
      <c r="O1430" s="962"/>
      <c r="P1430" s="962"/>
      <c r="Q1430" s="962"/>
      <c r="R1430" s="962"/>
      <c r="S1430" s="962"/>
      <c r="T1430" s="962"/>
    </row>
    <row r="1431" spans="8:20" ht="12.75">
      <c r="H1431" s="962"/>
      <c r="I1431" s="962"/>
      <c r="J1431" s="962"/>
      <c r="K1431" s="962"/>
      <c r="L1431" s="962"/>
      <c r="M1431" s="962"/>
      <c r="N1431" s="962"/>
      <c r="O1431" s="962"/>
      <c r="P1431" s="962"/>
      <c r="Q1431" s="962"/>
      <c r="R1431" s="962"/>
      <c r="S1431" s="962"/>
      <c r="T1431" s="962"/>
    </row>
    <row r="1432" spans="8:20" ht="12.75">
      <c r="H1432" s="962"/>
      <c r="I1432" s="962"/>
      <c r="J1432" s="962"/>
      <c r="K1432" s="962"/>
      <c r="L1432" s="962"/>
      <c r="M1432" s="962"/>
      <c r="N1432" s="962"/>
      <c r="O1432" s="962"/>
      <c r="P1432" s="962"/>
      <c r="Q1432" s="962"/>
      <c r="R1432" s="962"/>
      <c r="S1432" s="962"/>
      <c r="T1432" s="962"/>
    </row>
    <row r="1433" spans="8:20" ht="12.75">
      <c r="H1433" s="962"/>
      <c r="I1433" s="962"/>
      <c r="J1433" s="962"/>
      <c r="K1433" s="962"/>
      <c r="L1433" s="962"/>
      <c r="M1433" s="962"/>
      <c r="N1433" s="962"/>
      <c r="O1433" s="962"/>
      <c r="P1433" s="962"/>
      <c r="Q1433" s="962"/>
      <c r="R1433" s="962"/>
      <c r="S1433" s="962"/>
      <c r="T1433" s="962"/>
    </row>
    <row r="1434" spans="8:20" ht="12.75">
      <c r="H1434" s="962"/>
      <c r="I1434" s="962"/>
      <c r="J1434" s="962"/>
      <c r="K1434" s="962"/>
      <c r="L1434" s="962"/>
      <c r="M1434" s="962"/>
      <c r="N1434" s="962"/>
      <c r="O1434" s="962"/>
      <c r="P1434" s="962"/>
      <c r="Q1434" s="962"/>
      <c r="R1434" s="962"/>
      <c r="S1434" s="962"/>
      <c r="T1434" s="962"/>
    </row>
    <row r="1435" spans="8:20" ht="12.75">
      <c r="H1435" s="962"/>
      <c r="I1435" s="962"/>
      <c r="J1435" s="962"/>
      <c r="K1435" s="962"/>
      <c r="L1435" s="962"/>
      <c r="M1435" s="962"/>
      <c r="N1435" s="962"/>
      <c r="O1435" s="962"/>
      <c r="P1435" s="962"/>
      <c r="Q1435" s="962"/>
      <c r="R1435" s="962"/>
      <c r="S1435" s="962"/>
      <c r="T1435" s="962"/>
    </row>
    <row r="1436" spans="8:20" ht="12.75">
      <c r="H1436" s="962"/>
      <c r="I1436" s="962"/>
      <c r="J1436" s="962"/>
      <c r="K1436" s="962"/>
      <c r="L1436" s="962"/>
      <c r="M1436" s="962"/>
      <c r="N1436" s="962"/>
      <c r="O1436" s="962"/>
      <c r="P1436" s="962"/>
      <c r="Q1436" s="962"/>
      <c r="R1436" s="962"/>
      <c r="S1436" s="962"/>
      <c r="T1436" s="962"/>
    </row>
    <row r="1437" spans="8:20" ht="12.75">
      <c r="H1437" s="962"/>
      <c r="I1437" s="962"/>
      <c r="J1437" s="962"/>
      <c r="K1437" s="962"/>
      <c r="L1437" s="962"/>
      <c r="M1437" s="962"/>
      <c r="N1437" s="962"/>
      <c r="O1437" s="962"/>
      <c r="P1437" s="962"/>
      <c r="Q1437" s="962"/>
      <c r="R1437" s="962"/>
      <c r="S1437" s="962"/>
      <c r="T1437" s="962"/>
    </row>
    <row r="1438" spans="8:20" ht="12.75">
      <c r="H1438" s="962"/>
      <c r="I1438" s="962"/>
      <c r="J1438" s="962"/>
      <c r="K1438" s="962"/>
      <c r="L1438" s="962"/>
      <c r="M1438" s="962"/>
      <c r="N1438" s="962"/>
      <c r="O1438" s="962"/>
      <c r="P1438" s="962"/>
      <c r="Q1438" s="962"/>
      <c r="R1438" s="962"/>
      <c r="S1438" s="962"/>
      <c r="T1438" s="962"/>
    </row>
    <row r="1439" spans="8:20" ht="12.75">
      <c r="H1439" s="962"/>
      <c r="I1439" s="962"/>
      <c r="J1439" s="962"/>
      <c r="K1439" s="962"/>
      <c r="L1439" s="962"/>
      <c r="M1439" s="962"/>
      <c r="N1439" s="962"/>
      <c r="O1439" s="962"/>
      <c r="P1439" s="962"/>
      <c r="Q1439" s="962"/>
      <c r="R1439" s="962"/>
      <c r="S1439" s="962"/>
      <c r="T1439" s="962"/>
    </row>
    <row r="1440" spans="8:20" ht="12.75">
      <c r="H1440" s="962"/>
      <c r="I1440" s="962"/>
      <c r="J1440" s="962"/>
      <c r="K1440" s="962"/>
      <c r="L1440" s="962"/>
      <c r="M1440" s="962"/>
      <c r="N1440" s="962"/>
      <c r="O1440" s="962"/>
      <c r="P1440" s="962"/>
      <c r="Q1440" s="962"/>
      <c r="R1440" s="962"/>
      <c r="S1440" s="962"/>
      <c r="T1440" s="962"/>
    </row>
    <row r="1441" spans="8:20" ht="12.75">
      <c r="H1441" s="962"/>
      <c r="I1441" s="962"/>
      <c r="J1441" s="962"/>
      <c r="K1441" s="962"/>
      <c r="L1441" s="962"/>
      <c r="M1441" s="962"/>
      <c r="N1441" s="962"/>
      <c r="O1441" s="962"/>
      <c r="P1441" s="962"/>
      <c r="Q1441" s="962"/>
      <c r="R1441" s="962"/>
      <c r="S1441" s="962"/>
      <c r="T1441" s="962"/>
    </row>
    <row r="1442" spans="8:20" ht="12.75">
      <c r="H1442" s="962"/>
      <c r="I1442" s="962"/>
      <c r="J1442" s="962"/>
      <c r="K1442" s="962"/>
      <c r="L1442" s="962"/>
      <c r="M1442" s="962"/>
      <c r="N1442" s="962"/>
      <c r="O1442" s="962"/>
      <c r="P1442" s="962"/>
      <c r="Q1442" s="962"/>
      <c r="R1442" s="962"/>
      <c r="S1442" s="962"/>
      <c r="T1442" s="962"/>
    </row>
    <row r="1443" spans="8:20" ht="12.75">
      <c r="H1443" s="962"/>
      <c r="I1443" s="962"/>
      <c r="J1443" s="962"/>
      <c r="K1443" s="962"/>
      <c r="L1443" s="962"/>
      <c r="M1443" s="962"/>
      <c r="N1443" s="962"/>
      <c r="O1443" s="962"/>
      <c r="P1443" s="962"/>
      <c r="Q1443" s="962"/>
      <c r="R1443" s="962"/>
      <c r="S1443" s="962"/>
      <c r="T1443" s="962"/>
    </row>
    <row r="1444" spans="8:20" ht="12.75">
      <c r="H1444" s="962"/>
      <c r="I1444" s="962"/>
      <c r="J1444" s="962"/>
      <c r="K1444" s="962"/>
      <c r="L1444" s="962"/>
      <c r="M1444" s="962"/>
      <c r="N1444" s="962"/>
      <c r="O1444" s="962"/>
      <c r="P1444" s="962"/>
      <c r="Q1444" s="962"/>
      <c r="R1444" s="962"/>
      <c r="S1444" s="962"/>
      <c r="T1444" s="962"/>
    </row>
    <row r="1445" spans="8:20" ht="12.75">
      <c r="H1445" s="962"/>
      <c r="I1445" s="962"/>
      <c r="J1445" s="962"/>
      <c r="K1445" s="962"/>
      <c r="L1445" s="962"/>
      <c r="M1445" s="962"/>
      <c r="N1445" s="962"/>
      <c r="O1445" s="962"/>
      <c r="P1445" s="962"/>
      <c r="Q1445" s="962"/>
      <c r="R1445" s="962"/>
      <c r="S1445" s="962"/>
      <c r="T1445" s="962"/>
    </row>
    <row r="1446" spans="8:20" ht="12.75">
      <c r="H1446" s="962"/>
      <c r="I1446" s="962"/>
      <c r="J1446" s="962"/>
      <c r="K1446" s="962"/>
      <c r="L1446" s="962"/>
      <c r="M1446" s="962"/>
      <c r="N1446" s="962"/>
      <c r="O1446" s="962"/>
      <c r="P1446" s="962"/>
      <c r="Q1446" s="962"/>
      <c r="R1446" s="962"/>
      <c r="S1446" s="962"/>
      <c r="T1446" s="962"/>
    </row>
    <row r="1447" spans="8:20" ht="12.75">
      <c r="H1447" s="962"/>
      <c r="I1447" s="962"/>
      <c r="J1447" s="962"/>
      <c r="K1447" s="962"/>
      <c r="L1447" s="962"/>
      <c r="M1447" s="962"/>
      <c r="N1447" s="962"/>
      <c r="O1447" s="962"/>
      <c r="P1447" s="962"/>
      <c r="Q1447" s="962"/>
      <c r="R1447" s="962"/>
      <c r="S1447" s="962"/>
      <c r="T1447" s="962"/>
    </row>
    <row r="1448" spans="8:20" ht="12.75">
      <c r="H1448" s="962"/>
      <c r="I1448" s="962"/>
      <c r="J1448" s="962"/>
      <c r="K1448" s="962"/>
      <c r="L1448" s="962"/>
      <c r="M1448" s="962"/>
      <c r="N1448" s="962"/>
      <c r="O1448" s="962"/>
      <c r="P1448" s="962"/>
      <c r="Q1448" s="962"/>
      <c r="R1448" s="962"/>
      <c r="S1448" s="962"/>
      <c r="T1448" s="962"/>
    </row>
    <row r="1449" spans="8:20" ht="12.75">
      <c r="H1449" s="962"/>
      <c r="I1449" s="962"/>
      <c r="J1449" s="962"/>
      <c r="K1449" s="962"/>
      <c r="L1449" s="962"/>
      <c r="M1449" s="962"/>
      <c r="N1449" s="962"/>
      <c r="O1449" s="962"/>
      <c r="P1449" s="962"/>
      <c r="Q1449" s="962"/>
      <c r="R1449" s="962"/>
      <c r="S1449" s="962"/>
      <c r="T1449" s="962"/>
    </row>
    <row r="1450" spans="8:20" ht="12.75">
      <c r="H1450" s="962"/>
      <c r="I1450" s="962"/>
      <c r="J1450" s="962"/>
      <c r="K1450" s="962"/>
      <c r="L1450" s="962"/>
      <c r="M1450" s="962"/>
      <c r="N1450" s="962"/>
      <c r="O1450" s="962"/>
      <c r="P1450" s="962"/>
      <c r="Q1450" s="962"/>
      <c r="R1450" s="962"/>
      <c r="S1450" s="962"/>
      <c r="T1450" s="962"/>
    </row>
    <row r="1451" spans="8:20" ht="12.75">
      <c r="H1451" s="962"/>
      <c r="I1451" s="962"/>
      <c r="J1451" s="962"/>
      <c r="K1451" s="962"/>
      <c r="L1451" s="962"/>
      <c r="M1451" s="962"/>
      <c r="N1451" s="962"/>
      <c r="O1451" s="962"/>
      <c r="P1451" s="962"/>
      <c r="Q1451" s="962"/>
      <c r="R1451" s="962"/>
      <c r="S1451" s="962"/>
      <c r="T1451" s="962"/>
    </row>
    <row r="1452" spans="8:20" ht="12.75">
      <c r="H1452" s="962"/>
      <c r="I1452" s="962"/>
      <c r="J1452" s="962"/>
      <c r="K1452" s="962"/>
      <c r="L1452" s="962"/>
      <c r="M1452" s="962"/>
      <c r="N1452" s="962"/>
      <c r="O1452" s="962"/>
      <c r="P1452" s="962"/>
      <c r="Q1452" s="962"/>
      <c r="R1452" s="962"/>
      <c r="S1452" s="962"/>
      <c r="T1452" s="962"/>
    </row>
    <row r="1453" spans="8:20" ht="12.75">
      <c r="H1453" s="962"/>
      <c r="I1453" s="962"/>
      <c r="J1453" s="962"/>
      <c r="K1453" s="962"/>
      <c r="L1453" s="962"/>
      <c r="M1453" s="962"/>
      <c r="N1453" s="962"/>
      <c r="O1453" s="962"/>
      <c r="P1453" s="962"/>
      <c r="Q1453" s="962"/>
      <c r="R1453" s="962"/>
      <c r="S1453" s="962"/>
      <c r="T1453" s="962"/>
    </row>
    <row r="1454" spans="8:20" ht="12.75">
      <c r="H1454" s="962"/>
      <c r="I1454" s="962"/>
      <c r="J1454" s="962"/>
      <c r="K1454" s="962"/>
      <c r="L1454" s="962"/>
      <c r="M1454" s="962"/>
      <c r="N1454" s="962"/>
      <c r="O1454" s="962"/>
      <c r="P1454" s="962"/>
      <c r="Q1454" s="962"/>
      <c r="R1454" s="962"/>
      <c r="S1454" s="962"/>
      <c r="T1454" s="962"/>
    </row>
    <row r="1455" spans="8:20" ht="12.75">
      <c r="H1455" s="962"/>
      <c r="I1455" s="962"/>
      <c r="J1455" s="962"/>
      <c r="K1455" s="962"/>
      <c r="L1455" s="962"/>
      <c r="M1455" s="962"/>
      <c r="N1455" s="962"/>
      <c r="O1455" s="962"/>
      <c r="P1455" s="962"/>
      <c r="Q1455" s="962"/>
      <c r="R1455" s="962"/>
      <c r="S1455" s="962"/>
      <c r="T1455" s="962"/>
    </row>
    <row r="1456" spans="8:20" ht="12.75">
      <c r="H1456" s="962"/>
      <c r="I1456" s="962"/>
      <c r="J1456" s="962"/>
      <c r="K1456" s="962"/>
      <c r="L1456" s="962"/>
      <c r="M1456" s="962"/>
      <c r="N1456" s="962"/>
      <c r="O1456" s="962"/>
      <c r="P1456" s="962"/>
      <c r="Q1456" s="962"/>
      <c r="R1456" s="962"/>
      <c r="S1456" s="962"/>
      <c r="T1456" s="962"/>
    </row>
    <row r="1457" spans="8:20" ht="12.75">
      <c r="H1457" s="962"/>
      <c r="I1457" s="962"/>
      <c r="J1457" s="962"/>
      <c r="K1457" s="962"/>
      <c r="L1457" s="962"/>
      <c r="M1457" s="962"/>
      <c r="N1457" s="962"/>
      <c r="O1457" s="962"/>
      <c r="P1457" s="962"/>
      <c r="Q1457" s="962"/>
      <c r="R1457" s="962"/>
      <c r="S1457" s="962"/>
      <c r="T1457" s="962"/>
    </row>
    <row r="1458" spans="8:20" ht="12.75">
      <c r="H1458" s="962"/>
      <c r="I1458" s="962"/>
      <c r="J1458" s="962"/>
      <c r="K1458" s="962"/>
      <c r="L1458" s="962"/>
      <c r="M1458" s="962"/>
      <c r="N1458" s="962"/>
      <c r="O1458" s="962"/>
      <c r="P1458" s="962"/>
      <c r="Q1458" s="962"/>
      <c r="R1458" s="962"/>
      <c r="S1458" s="962"/>
      <c r="T1458" s="962"/>
    </row>
    <row r="1459" spans="8:20" ht="12.75">
      <c r="H1459" s="962"/>
      <c r="I1459" s="962"/>
      <c r="J1459" s="962"/>
      <c r="K1459" s="962"/>
      <c r="L1459" s="962"/>
      <c r="M1459" s="962"/>
      <c r="N1459" s="962"/>
      <c r="O1459" s="962"/>
      <c r="P1459" s="962"/>
      <c r="Q1459" s="962"/>
      <c r="R1459" s="962"/>
      <c r="S1459" s="962"/>
      <c r="T1459" s="962"/>
    </row>
    <row r="1460" spans="8:20" ht="12.75">
      <c r="H1460" s="962"/>
      <c r="I1460" s="962"/>
      <c r="J1460" s="962"/>
      <c r="K1460" s="962"/>
      <c r="L1460" s="962"/>
      <c r="M1460" s="962"/>
      <c r="N1460" s="962"/>
      <c r="O1460" s="962"/>
      <c r="P1460" s="962"/>
      <c r="Q1460" s="962"/>
      <c r="R1460" s="962"/>
      <c r="S1460" s="962"/>
      <c r="T1460" s="962"/>
    </row>
    <row r="1461" spans="8:20" ht="12.75">
      <c r="H1461" s="962"/>
      <c r="I1461" s="962"/>
      <c r="J1461" s="962"/>
      <c r="K1461" s="962"/>
      <c r="L1461" s="962"/>
      <c r="M1461" s="962"/>
      <c r="N1461" s="962"/>
      <c r="O1461" s="962"/>
      <c r="P1461" s="962"/>
      <c r="Q1461" s="962"/>
      <c r="R1461" s="962"/>
      <c r="S1461" s="962"/>
      <c r="T1461" s="962"/>
    </row>
    <row r="1462" spans="8:20" ht="12.75">
      <c r="H1462" s="962"/>
      <c r="I1462" s="962"/>
      <c r="J1462" s="962"/>
      <c r="K1462" s="962"/>
      <c r="L1462" s="962"/>
      <c r="M1462" s="962"/>
      <c r="N1462" s="962"/>
      <c r="O1462" s="962"/>
      <c r="P1462" s="962"/>
      <c r="Q1462" s="962"/>
      <c r="R1462" s="962"/>
      <c r="S1462" s="962"/>
      <c r="T1462" s="962"/>
    </row>
    <row r="1463" spans="8:20" ht="12.75">
      <c r="H1463" s="962"/>
      <c r="I1463" s="962"/>
      <c r="J1463" s="962"/>
      <c r="K1463" s="962"/>
      <c r="L1463" s="962"/>
      <c r="M1463" s="962"/>
      <c r="N1463" s="962"/>
      <c r="O1463" s="962"/>
      <c r="P1463" s="962"/>
      <c r="Q1463" s="962"/>
      <c r="R1463" s="962"/>
      <c r="S1463" s="962"/>
      <c r="T1463" s="962"/>
    </row>
    <row r="1464" spans="8:20" ht="12.75">
      <c r="H1464" s="962"/>
      <c r="I1464" s="962"/>
      <c r="J1464" s="962"/>
      <c r="K1464" s="962"/>
      <c r="L1464" s="962"/>
      <c r="M1464" s="962"/>
      <c r="N1464" s="962"/>
      <c r="O1464" s="962"/>
      <c r="P1464" s="962"/>
      <c r="Q1464" s="962"/>
      <c r="R1464" s="962"/>
      <c r="S1464" s="962"/>
      <c r="T1464" s="962"/>
    </row>
    <row r="1465" spans="8:20" ht="12.75">
      <c r="H1465" s="962"/>
      <c r="I1465" s="962"/>
      <c r="J1465" s="962"/>
      <c r="K1465" s="962"/>
      <c r="L1465" s="962"/>
      <c r="M1465" s="962"/>
      <c r="N1465" s="962"/>
      <c r="O1465" s="962"/>
      <c r="P1465" s="962"/>
      <c r="Q1465" s="962"/>
      <c r="R1465" s="962"/>
      <c r="S1465" s="962"/>
      <c r="T1465" s="962"/>
    </row>
    <row r="1466" spans="8:20" ht="12.75">
      <c r="H1466" s="962"/>
      <c r="I1466" s="962"/>
      <c r="J1466" s="962"/>
      <c r="K1466" s="962"/>
      <c r="L1466" s="962"/>
      <c r="M1466" s="962"/>
      <c r="N1466" s="962"/>
      <c r="O1466" s="962"/>
      <c r="P1466" s="962"/>
      <c r="Q1466" s="962"/>
      <c r="R1466" s="962"/>
      <c r="S1466" s="962"/>
      <c r="T1466" s="962"/>
    </row>
    <row r="1467" spans="8:20" ht="12.75">
      <c r="H1467" s="962"/>
      <c r="I1467" s="962"/>
      <c r="J1467" s="962"/>
      <c r="K1467" s="962"/>
      <c r="L1467" s="962"/>
      <c r="M1467" s="962"/>
      <c r="N1467" s="962"/>
      <c r="O1467" s="962"/>
      <c r="P1467" s="962"/>
      <c r="Q1467" s="962"/>
      <c r="R1467" s="962"/>
      <c r="S1467" s="962"/>
      <c r="T1467" s="962"/>
    </row>
    <row r="1468" spans="8:20" ht="12.75">
      <c r="H1468" s="962"/>
      <c r="I1468" s="962"/>
      <c r="J1468" s="962"/>
      <c r="K1468" s="962"/>
      <c r="L1468" s="962"/>
      <c r="M1468" s="962"/>
      <c r="N1468" s="962"/>
      <c r="O1468" s="962"/>
      <c r="P1468" s="962"/>
      <c r="Q1468" s="962"/>
      <c r="R1468" s="962"/>
      <c r="S1468" s="962"/>
      <c r="T1468" s="962"/>
    </row>
    <row r="1469" spans="8:20" ht="12.75">
      <c r="H1469" s="962"/>
      <c r="I1469" s="962"/>
      <c r="J1469" s="962"/>
      <c r="K1469" s="962"/>
      <c r="L1469" s="962"/>
      <c r="M1469" s="962"/>
      <c r="N1469" s="962"/>
      <c r="O1469" s="962"/>
      <c r="P1469" s="962"/>
      <c r="Q1469" s="962"/>
      <c r="R1469" s="962"/>
      <c r="S1469" s="962"/>
      <c r="T1469" s="962"/>
    </row>
    <row r="1470" spans="8:20" ht="12.75">
      <c r="H1470" s="962"/>
      <c r="I1470" s="962"/>
      <c r="J1470" s="962"/>
      <c r="K1470" s="962"/>
      <c r="L1470" s="962"/>
      <c r="M1470" s="962"/>
      <c r="N1470" s="962"/>
      <c r="O1470" s="962"/>
      <c r="P1470" s="962"/>
      <c r="Q1470" s="962"/>
      <c r="R1470" s="962"/>
      <c r="S1470" s="962"/>
      <c r="T1470" s="962"/>
    </row>
    <row r="1471" spans="8:20" ht="12.75">
      <c r="H1471" s="962"/>
      <c r="I1471" s="962"/>
      <c r="J1471" s="962"/>
      <c r="K1471" s="962"/>
      <c r="L1471" s="962"/>
      <c r="M1471" s="962"/>
      <c r="N1471" s="962"/>
      <c r="O1471" s="962"/>
      <c r="P1471" s="962"/>
      <c r="Q1471" s="962"/>
      <c r="R1471" s="962"/>
      <c r="S1471" s="962"/>
      <c r="T1471" s="962"/>
    </row>
    <row r="1472" spans="8:20" ht="12.75">
      <c r="H1472" s="962"/>
      <c r="I1472" s="962"/>
      <c r="J1472" s="962"/>
      <c r="K1472" s="962"/>
      <c r="L1472" s="962"/>
      <c r="M1472" s="962"/>
      <c r="N1472" s="962"/>
      <c r="O1472" s="962"/>
      <c r="P1472" s="962"/>
      <c r="Q1472" s="962"/>
      <c r="R1472" s="962"/>
      <c r="S1472" s="962"/>
      <c r="T1472" s="962"/>
    </row>
    <row r="1473" spans="8:20" ht="12.75">
      <c r="H1473" s="962"/>
      <c r="I1473" s="962"/>
      <c r="J1473" s="962"/>
      <c r="K1473" s="962"/>
      <c r="L1473" s="962"/>
      <c r="M1473" s="962"/>
      <c r="N1473" s="962"/>
      <c r="O1473" s="962"/>
      <c r="P1473" s="962"/>
      <c r="Q1473" s="962"/>
      <c r="R1473" s="962"/>
      <c r="S1473" s="962"/>
      <c r="T1473" s="962"/>
    </row>
    <row r="1474" spans="8:20" ht="12.75">
      <c r="H1474" s="962"/>
      <c r="I1474" s="962"/>
      <c r="J1474" s="962"/>
      <c r="K1474" s="962"/>
      <c r="L1474" s="962"/>
      <c r="M1474" s="962"/>
      <c r="N1474" s="962"/>
      <c r="O1474" s="962"/>
      <c r="P1474" s="962"/>
      <c r="Q1474" s="962"/>
      <c r="R1474" s="962"/>
      <c r="S1474" s="962"/>
      <c r="T1474" s="962"/>
    </row>
    <row r="1475" spans="8:20" ht="12.75">
      <c r="H1475" s="962"/>
      <c r="I1475" s="962"/>
      <c r="J1475" s="962"/>
      <c r="K1475" s="962"/>
      <c r="L1475" s="962"/>
      <c r="M1475" s="962"/>
      <c r="N1475" s="962"/>
      <c r="O1475" s="962"/>
      <c r="P1475" s="962"/>
      <c r="Q1475" s="962"/>
      <c r="R1475" s="962"/>
      <c r="S1475" s="962"/>
      <c r="T1475" s="962"/>
    </row>
    <row r="1476" spans="8:20" ht="12.75">
      <c r="H1476" s="962"/>
      <c r="I1476" s="962"/>
      <c r="J1476" s="962"/>
      <c r="K1476" s="962"/>
      <c r="L1476" s="962"/>
      <c r="M1476" s="962"/>
      <c r="N1476" s="962"/>
      <c r="O1476" s="962"/>
      <c r="P1476" s="962"/>
      <c r="Q1476" s="962"/>
      <c r="R1476" s="962"/>
      <c r="S1476" s="962"/>
      <c r="T1476" s="962"/>
    </row>
    <row r="1477" spans="8:20" ht="12.75">
      <c r="H1477" s="962"/>
      <c r="I1477" s="962"/>
      <c r="J1477" s="962"/>
      <c r="K1477" s="962"/>
      <c r="L1477" s="962"/>
      <c r="M1477" s="962"/>
      <c r="N1477" s="962"/>
      <c r="O1477" s="962"/>
      <c r="P1477" s="962"/>
      <c r="Q1477" s="962"/>
      <c r="R1477" s="962"/>
      <c r="S1477" s="962"/>
      <c r="T1477" s="962"/>
    </row>
    <row r="1478" spans="8:20" ht="12.75">
      <c r="H1478" s="962"/>
      <c r="I1478" s="962"/>
      <c r="J1478" s="962"/>
      <c r="K1478" s="962"/>
      <c r="L1478" s="962"/>
      <c r="M1478" s="962"/>
      <c r="N1478" s="962"/>
      <c r="O1478" s="962"/>
      <c r="P1478" s="962"/>
      <c r="Q1478" s="962"/>
      <c r="R1478" s="962"/>
      <c r="S1478" s="962"/>
      <c r="T1478" s="962"/>
    </row>
    <row r="1479" spans="8:20" ht="12.75">
      <c r="H1479" s="962"/>
      <c r="I1479" s="962"/>
      <c r="J1479" s="962"/>
      <c r="K1479" s="962"/>
      <c r="L1479" s="962"/>
      <c r="M1479" s="962"/>
      <c r="N1479" s="962"/>
      <c r="O1479" s="962"/>
      <c r="P1479" s="962"/>
      <c r="Q1479" s="962"/>
      <c r="R1479" s="962"/>
      <c r="S1479" s="962"/>
      <c r="T1479" s="962"/>
    </row>
    <row r="1480" spans="8:20" ht="12.75">
      <c r="H1480" s="962"/>
      <c r="I1480" s="962"/>
      <c r="J1480" s="962"/>
      <c r="K1480" s="962"/>
      <c r="L1480" s="962"/>
      <c r="M1480" s="962"/>
      <c r="N1480" s="962"/>
      <c r="O1480" s="962"/>
      <c r="P1480" s="962"/>
      <c r="Q1480" s="962"/>
      <c r="R1480" s="962"/>
      <c r="S1480" s="962"/>
      <c r="T1480" s="962"/>
    </row>
    <row r="1481" spans="8:20" ht="12.75">
      <c r="H1481" s="962"/>
      <c r="I1481" s="962"/>
      <c r="J1481" s="962"/>
      <c r="K1481" s="962"/>
      <c r="L1481" s="962"/>
      <c r="M1481" s="962"/>
      <c r="N1481" s="962"/>
      <c r="O1481" s="962"/>
      <c r="P1481" s="962"/>
      <c r="Q1481" s="962"/>
      <c r="R1481" s="962"/>
      <c r="S1481" s="962"/>
      <c r="T1481" s="962"/>
    </row>
    <row r="1482" spans="8:20" ht="12.75">
      <c r="H1482" s="962"/>
      <c r="I1482" s="962"/>
      <c r="J1482" s="962"/>
      <c r="K1482" s="962"/>
      <c r="L1482" s="962"/>
      <c r="M1482" s="962"/>
      <c r="N1482" s="962"/>
      <c r="O1482" s="962"/>
      <c r="P1482" s="962"/>
      <c r="Q1482" s="962"/>
      <c r="R1482" s="962"/>
      <c r="S1482" s="962"/>
      <c r="T1482" s="962"/>
    </row>
    <row r="1483" spans="8:20" ht="12.75">
      <c r="H1483" s="962"/>
      <c r="I1483" s="962"/>
      <c r="J1483" s="962"/>
      <c r="K1483" s="962"/>
      <c r="L1483" s="962"/>
      <c r="M1483" s="962"/>
      <c r="N1483" s="962"/>
      <c r="O1483" s="962"/>
      <c r="P1483" s="962"/>
      <c r="Q1483" s="962"/>
      <c r="R1483" s="962"/>
      <c r="S1483" s="962"/>
      <c r="T1483" s="962"/>
    </row>
    <row r="1484" spans="8:20" ht="12.75">
      <c r="H1484" s="962"/>
      <c r="I1484" s="962"/>
      <c r="J1484" s="962"/>
      <c r="K1484" s="962"/>
      <c r="L1484" s="962"/>
      <c r="M1484" s="962"/>
      <c r="N1484" s="962"/>
      <c r="O1484" s="962"/>
      <c r="P1484" s="962"/>
      <c r="Q1484" s="962"/>
      <c r="R1484" s="962"/>
      <c r="S1484" s="962"/>
      <c r="T1484" s="962"/>
    </row>
    <row r="1485" spans="8:20" ht="12.75">
      <c r="H1485" s="962"/>
      <c r="I1485" s="962"/>
      <c r="J1485" s="962"/>
      <c r="K1485" s="962"/>
      <c r="L1485" s="962"/>
      <c r="M1485" s="962"/>
      <c r="N1485" s="962"/>
      <c r="O1485" s="962"/>
      <c r="P1485" s="962"/>
      <c r="Q1485" s="962"/>
      <c r="R1485" s="962"/>
      <c r="S1485" s="962"/>
      <c r="T1485" s="962"/>
    </row>
    <row r="1486" spans="8:20" ht="12.75">
      <c r="H1486" s="962"/>
      <c r="I1486" s="962"/>
      <c r="J1486" s="962"/>
      <c r="K1486" s="962"/>
      <c r="L1486" s="962"/>
      <c r="M1486" s="962"/>
      <c r="N1486" s="962"/>
      <c r="O1486" s="962"/>
      <c r="P1486" s="962"/>
      <c r="Q1486" s="962"/>
      <c r="R1486" s="962"/>
      <c r="S1486" s="962"/>
      <c r="T1486" s="962"/>
    </row>
    <row r="1487" spans="8:20" ht="12.75">
      <c r="H1487" s="962"/>
      <c r="I1487" s="962"/>
      <c r="J1487" s="962"/>
      <c r="K1487" s="962"/>
      <c r="L1487" s="962"/>
      <c r="M1487" s="962"/>
      <c r="N1487" s="962"/>
      <c r="O1487" s="962"/>
      <c r="P1487" s="962"/>
      <c r="Q1487" s="962"/>
      <c r="R1487" s="962"/>
      <c r="S1487" s="962"/>
      <c r="T1487" s="962"/>
    </row>
    <row r="1488" spans="8:20" ht="12.75">
      <c r="H1488" s="962"/>
      <c r="I1488" s="962"/>
      <c r="J1488" s="962"/>
      <c r="K1488" s="962"/>
      <c r="L1488" s="962"/>
      <c r="M1488" s="962"/>
      <c r="N1488" s="962"/>
      <c r="O1488" s="962"/>
      <c r="P1488" s="962"/>
      <c r="Q1488" s="962"/>
      <c r="R1488" s="962"/>
      <c r="S1488" s="962"/>
      <c r="T1488" s="962"/>
    </row>
    <row r="1489" spans="8:20" ht="12.75">
      <c r="H1489" s="962"/>
      <c r="I1489" s="962"/>
      <c r="J1489" s="962"/>
      <c r="K1489" s="962"/>
      <c r="L1489" s="962"/>
      <c r="M1489" s="962"/>
      <c r="N1489" s="962"/>
      <c r="O1489" s="962"/>
      <c r="P1489" s="962"/>
      <c r="Q1489" s="962"/>
      <c r="R1489" s="962"/>
      <c r="S1489" s="962"/>
      <c r="T1489" s="962"/>
    </row>
    <row r="1490" spans="8:20" ht="12.75">
      <c r="H1490" s="962"/>
      <c r="I1490" s="962"/>
      <c r="J1490" s="962"/>
      <c r="K1490" s="962"/>
      <c r="L1490" s="962"/>
      <c r="M1490" s="962"/>
      <c r="N1490" s="962"/>
      <c r="O1490" s="962"/>
      <c r="P1490" s="962"/>
      <c r="Q1490" s="962"/>
      <c r="R1490" s="962"/>
      <c r="S1490" s="962"/>
      <c r="T1490" s="962"/>
    </row>
    <row r="1491" spans="8:20" ht="12.75">
      <c r="H1491" s="962"/>
      <c r="I1491" s="962"/>
      <c r="J1491" s="962"/>
      <c r="K1491" s="962"/>
      <c r="L1491" s="962"/>
      <c r="M1491" s="962"/>
      <c r="N1491" s="962"/>
      <c r="O1491" s="962"/>
      <c r="P1491" s="962"/>
      <c r="Q1491" s="962"/>
      <c r="R1491" s="962"/>
      <c r="S1491" s="962"/>
      <c r="T1491" s="962"/>
    </row>
    <row r="1492" spans="8:20" ht="12.75">
      <c r="H1492" s="962"/>
      <c r="I1492" s="962"/>
      <c r="J1492" s="962"/>
      <c r="K1492" s="962"/>
      <c r="L1492" s="962"/>
      <c r="M1492" s="962"/>
      <c r="N1492" s="962"/>
      <c r="O1492" s="962"/>
      <c r="P1492" s="962"/>
      <c r="Q1492" s="962"/>
      <c r="R1492" s="962"/>
      <c r="S1492" s="962"/>
      <c r="T1492" s="962"/>
    </row>
    <row r="1493" spans="8:20" ht="12.75">
      <c r="H1493" s="962"/>
      <c r="I1493" s="962"/>
      <c r="J1493" s="962"/>
      <c r="K1493" s="962"/>
      <c r="L1493" s="962"/>
      <c r="M1493" s="962"/>
      <c r="N1493" s="962"/>
      <c r="O1493" s="962"/>
      <c r="P1493" s="962"/>
      <c r="Q1493" s="962"/>
      <c r="R1493" s="962"/>
      <c r="S1493" s="962"/>
      <c r="T1493" s="962"/>
    </row>
    <row r="1494" spans="8:20" ht="12.75">
      <c r="H1494" s="962"/>
      <c r="I1494" s="962"/>
      <c r="J1494" s="962"/>
      <c r="K1494" s="962"/>
      <c r="L1494" s="962"/>
      <c r="M1494" s="962"/>
      <c r="N1494" s="962"/>
      <c r="O1494" s="962"/>
      <c r="P1494" s="962"/>
      <c r="Q1494" s="962"/>
      <c r="R1494" s="962"/>
      <c r="S1494" s="962"/>
      <c r="T1494" s="962"/>
    </row>
    <row r="1495" spans="8:20" ht="12.75">
      <c r="H1495" s="962"/>
      <c r="I1495" s="962"/>
      <c r="J1495" s="962"/>
      <c r="K1495" s="962"/>
      <c r="L1495" s="962"/>
      <c r="M1495" s="962"/>
      <c r="N1495" s="962"/>
      <c r="O1495" s="962"/>
      <c r="P1495" s="962"/>
      <c r="Q1495" s="962"/>
      <c r="R1495" s="962"/>
      <c r="S1495" s="962"/>
      <c r="T1495" s="962"/>
    </row>
    <row r="1496" spans="8:20" ht="12.75">
      <c r="H1496" s="962"/>
      <c r="I1496" s="962"/>
      <c r="J1496" s="962"/>
      <c r="K1496" s="962"/>
      <c r="L1496" s="962"/>
      <c r="M1496" s="962"/>
      <c r="N1496" s="962"/>
      <c r="O1496" s="962"/>
      <c r="P1496" s="962"/>
      <c r="Q1496" s="962"/>
      <c r="R1496" s="962"/>
      <c r="S1496" s="962"/>
      <c r="T1496" s="962"/>
    </row>
    <row r="1497" spans="8:20" ht="12.75">
      <c r="H1497" s="962"/>
      <c r="I1497" s="962"/>
      <c r="J1497" s="962"/>
      <c r="K1497" s="962"/>
      <c r="L1497" s="962"/>
      <c r="M1497" s="962"/>
      <c r="N1497" s="962"/>
      <c r="O1497" s="962"/>
      <c r="P1497" s="962"/>
      <c r="Q1497" s="962"/>
      <c r="R1497" s="962"/>
      <c r="S1497" s="962"/>
      <c r="T1497" s="962"/>
    </row>
    <row r="1498" spans="8:20" ht="12.75">
      <c r="H1498" s="962"/>
      <c r="I1498" s="962"/>
      <c r="J1498" s="962"/>
      <c r="K1498" s="962"/>
      <c r="L1498" s="962"/>
      <c r="M1498" s="962"/>
      <c r="N1498" s="962"/>
      <c r="O1498" s="962"/>
      <c r="P1498" s="962"/>
      <c r="Q1498" s="962"/>
      <c r="R1498" s="962"/>
      <c r="S1498" s="962"/>
      <c r="T1498" s="962"/>
    </row>
    <row r="1499" spans="8:20" ht="12.75">
      <c r="H1499" s="962"/>
      <c r="I1499" s="962"/>
      <c r="J1499" s="962"/>
      <c r="K1499" s="962"/>
      <c r="L1499" s="962"/>
      <c r="M1499" s="962"/>
      <c r="N1499" s="962"/>
      <c r="O1499" s="962"/>
      <c r="P1499" s="962"/>
      <c r="Q1499" s="962"/>
      <c r="R1499" s="962"/>
      <c r="S1499" s="962"/>
      <c r="T1499" s="962"/>
    </row>
    <row r="1500" spans="8:20" ht="12.75">
      <c r="H1500" s="962"/>
      <c r="I1500" s="962"/>
      <c r="J1500" s="962"/>
      <c r="K1500" s="962"/>
      <c r="L1500" s="962"/>
      <c r="M1500" s="962"/>
      <c r="N1500" s="962"/>
      <c r="O1500" s="962"/>
      <c r="P1500" s="962"/>
      <c r="Q1500" s="962"/>
      <c r="R1500" s="962"/>
      <c r="S1500" s="962"/>
      <c r="T1500" s="962"/>
    </row>
    <row r="1501" spans="8:20" ht="12.75">
      <c r="H1501" s="962"/>
      <c r="I1501" s="962"/>
      <c r="J1501" s="962"/>
      <c r="K1501" s="962"/>
      <c r="L1501" s="962"/>
      <c r="M1501" s="962"/>
      <c r="N1501" s="962"/>
      <c r="O1501" s="962"/>
      <c r="P1501" s="962"/>
      <c r="Q1501" s="962"/>
      <c r="R1501" s="962"/>
      <c r="S1501" s="962"/>
      <c r="T1501" s="962"/>
    </row>
    <row r="1502" spans="8:20" ht="12.75">
      <c r="H1502" s="962"/>
      <c r="I1502" s="962"/>
      <c r="J1502" s="962"/>
      <c r="K1502" s="962"/>
      <c r="L1502" s="962"/>
      <c r="M1502" s="962"/>
      <c r="N1502" s="962"/>
      <c r="O1502" s="962"/>
      <c r="P1502" s="962"/>
      <c r="Q1502" s="962"/>
      <c r="R1502" s="962"/>
      <c r="S1502" s="962"/>
      <c r="T1502" s="962"/>
    </row>
    <row r="1503" spans="8:20" ht="12.75">
      <c r="H1503" s="962"/>
      <c r="I1503" s="962"/>
      <c r="J1503" s="962"/>
      <c r="K1503" s="962"/>
      <c r="L1503" s="962"/>
      <c r="M1503" s="962"/>
      <c r="N1503" s="962"/>
      <c r="O1503" s="962"/>
      <c r="P1503" s="962"/>
      <c r="Q1503" s="962"/>
      <c r="R1503" s="962"/>
      <c r="S1503" s="962"/>
      <c r="T1503" s="962"/>
    </row>
    <row r="1504" spans="8:20" ht="12.75">
      <c r="H1504" s="962"/>
      <c r="I1504" s="962"/>
      <c r="J1504" s="962"/>
      <c r="K1504" s="962"/>
      <c r="L1504" s="962"/>
      <c r="M1504" s="962"/>
      <c r="N1504" s="962"/>
      <c r="O1504" s="962"/>
      <c r="P1504" s="962"/>
      <c r="Q1504" s="962"/>
      <c r="R1504" s="962"/>
      <c r="S1504" s="962"/>
      <c r="T1504" s="962"/>
    </row>
    <row r="1505" spans="8:20" ht="12.75">
      <c r="H1505" s="962"/>
      <c r="I1505" s="962"/>
      <c r="J1505" s="962"/>
      <c r="K1505" s="962"/>
      <c r="L1505" s="962"/>
      <c r="M1505" s="962"/>
      <c r="N1505" s="962"/>
      <c r="O1505" s="962"/>
      <c r="P1505" s="962"/>
      <c r="Q1505" s="962"/>
      <c r="R1505" s="962"/>
      <c r="S1505" s="962"/>
      <c r="T1505" s="962"/>
    </row>
    <row r="1506" spans="8:20" ht="12.75">
      <c r="H1506" s="962"/>
      <c r="I1506" s="962"/>
      <c r="J1506" s="962"/>
      <c r="K1506" s="962"/>
      <c r="L1506" s="962"/>
      <c r="M1506" s="962"/>
      <c r="N1506" s="962"/>
      <c r="O1506" s="962"/>
      <c r="P1506" s="962"/>
      <c r="Q1506" s="962"/>
      <c r="R1506" s="962"/>
      <c r="S1506" s="962"/>
      <c r="T1506" s="962"/>
    </row>
    <row r="1507" spans="8:20" ht="12.75">
      <c r="H1507" s="962"/>
      <c r="I1507" s="962"/>
      <c r="J1507" s="962"/>
      <c r="K1507" s="962"/>
      <c r="L1507" s="962"/>
      <c r="M1507" s="962"/>
      <c r="N1507" s="962"/>
      <c r="O1507" s="962"/>
      <c r="P1507" s="962"/>
      <c r="Q1507" s="962"/>
      <c r="R1507" s="962"/>
      <c r="S1507" s="962"/>
      <c r="T1507" s="962"/>
    </row>
    <row r="1508" spans="8:20" ht="12.75">
      <c r="H1508" s="962"/>
      <c r="I1508" s="962"/>
      <c r="J1508" s="962"/>
      <c r="K1508" s="962"/>
      <c r="L1508" s="962"/>
      <c r="M1508" s="962"/>
      <c r="N1508" s="962"/>
      <c r="O1508" s="962"/>
      <c r="P1508" s="962"/>
      <c r="Q1508" s="962"/>
      <c r="R1508" s="962"/>
      <c r="S1508" s="962"/>
      <c r="T1508" s="962"/>
    </row>
    <row r="1509" spans="8:20" ht="12.75">
      <c r="H1509" s="962"/>
      <c r="I1509" s="962"/>
      <c r="J1509" s="962"/>
      <c r="K1509" s="962"/>
      <c r="L1509" s="962"/>
      <c r="M1509" s="962"/>
      <c r="N1509" s="962"/>
      <c r="O1509" s="962"/>
      <c r="P1509" s="962"/>
      <c r="Q1509" s="962"/>
      <c r="R1509" s="962"/>
      <c r="S1509" s="962"/>
      <c r="T1509" s="962"/>
    </row>
    <row r="1510" spans="8:20" ht="12.75">
      <c r="H1510" s="962"/>
      <c r="I1510" s="962"/>
      <c r="J1510" s="962"/>
      <c r="K1510" s="962"/>
      <c r="L1510" s="962"/>
      <c r="M1510" s="962"/>
      <c r="N1510" s="962"/>
      <c r="O1510" s="962"/>
      <c r="P1510" s="962"/>
      <c r="Q1510" s="962"/>
      <c r="R1510" s="962"/>
      <c r="S1510" s="962"/>
      <c r="T1510" s="962"/>
    </row>
    <row r="1511" spans="8:20" ht="12.75">
      <c r="H1511" s="962"/>
      <c r="I1511" s="962"/>
      <c r="J1511" s="962"/>
      <c r="K1511" s="962"/>
      <c r="L1511" s="962"/>
      <c r="M1511" s="962"/>
      <c r="N1511" s="962"/>
      <c r="O1511" s="962"/>
      <c r="P1511" s="962"/>
      <c r="Q1511" s="962"/>
      <c r="R1511" s="962"/>
      <c r="S1511" s="962"/>
      <c r="T1511" s="962"/>
    </row>
    <row r="1512" spans="8:20" ht="12.75">
      <c r="H1512" s="962"/>
      <c r="I1512" s="962"/>
      <c r="J1512" s="962"/>
      <c r="K1512" s="962"/>
      <c r="L1512" s="962"/>
      <c r="M1512" s="962"/>
      <c r="N1512" s="962"/>
      <c r="O1512" s="962"/>
      <c r="P1512" s="962"/>
      <c r="Q1512" s="962"/>
      <c r="R1512" s="962"/>
      <c r="S1512" s="962"/>
      <c r="T1512" s="962"/>
    </row>
    <row r="1513" spans="8:20" ht="12.75">
      <c r="H1513" s="962"/>
      <c r="I1513" s="962"/>
      <c r="J1513" s="962"/>
      <c r="K1513" s="962"/>
      <c r="L1513" s="962"/>
      <c r="M1513" s="962"/>
      <c r="N1513" s="962"/>
      <c r="O1513" s="962"/>
      <c r="P1513" s="962"/>
      <c r="Q1513" s="962"/>
      <c r="R1513" s="962"/>
      <c r="S1513" s="962"/>
      <c r="T1513" s="962"/>
    </row>
    <row r="1514" spans="8:20" ht="12.75">
      <c r="H1514" s="962"/>
      <c r="I1514" s="962"/>
      <c r="J1514" s="962"/>
      <c r="K1514" s="962"/>
      <c r="L1514" s="962"/>
      <c r="M1514" s="962"/>
      <c r="N1514" s="962"/>
      <c r="O1514" s="962"/>
      <c r="P1514" s="962"/>
      <c r="Q1514" s="962"/>
      <c r="R1514" s="962"/>
      <c r="S1514" s="962"/>
      <c r="T1514" s="962"/>
    </row>
    <row r="1515" spans="8:20" ht="12.75">
      <c r="H1515" s="962"/>
      <c r="I1515" s="962"/>
      <c r="J1515" s="962"/>
      <c r="K1515" s="962"/>
      <c r="L1515" s="962"/>
      <c r="M1515" s="962"/>
      <c r="N1515" s="962"/>
      <c r="O1515" s="962"/>
      <c r="P1515" s="962"/>
      <c r="Q1515" s="962"/>
      <c r="R1515" s="962"/>
      <c r="S1515" s="962"/>
      <c r="T1515" s="962"/>
    </row>
    <row r="1516" spans="8:20" ht="12.75">
      <c r="H1516" s="962"/>
      <c r="I1516" s="962"/>
      <c r="J1516" s="962"/>
      <c r="K1516" s="962"/>
      <c r="L1516" s="962"/>
      <c r="M1516" s="962"/>
      <c r="N1516" s="962"/>
      <c r="O1516" s="962"/>
      <c r="P1516" s="962"/>
      <c r="Q1516" s="962"/>
      <c r="R1516" s="962"/>
      <c r="S1516" s="962"/>
      <c r="T1516" s="962"/>
    </row>
    <row r="1517" spans="8:20" ht="12.75">
      <c r="H1517" s="962"/>
      <c r="I1517" s="962"/>
      <c r="J1517" s="962"/>
      <c r="K1517" s="962"/>
      <c r="L1517" s="962"/>
      <c r="M1517" s="962"/>
      <c r="N1517" s="962"/>
      <c r="O1517" s="962"/>
      <c r="P1517" s="962"/>
      <c r="Q1517" s="962"/>
      <c r="R1517" s="962"/>
      <c r="S1517" s="962"/>
      <c r="T1517" s="962"/>
    </row>
    <row r="1518" spans="8:20" ht="12.75">
      <c r="H1518" s="962"/>
      <c r="I1518" s="962"/>
      <c r="J1518" s="962"/>
      <c r="K1518" s="962"/>
      <c r="L1518" s="962"/>
      <c r="M1518" s="962"/>
      <c r="N1518" s="962"/>
      <c r="O1518" s="962"/>
      <c r="P1518" s="962"/>
      <c r="Q1518" s="962"/>
      <c r="R1518" s="962"/>
      <c r="S1518" s="962"/>
      <c r="T1518" s="962"/>
    </row>
    <row r="1519" spans="8:20" ht="12.75">
      <c r="H1519" s="962"/>
      <c r="I1519" s="962"/>
      <c r="J1519" s="962"/>
      <c r="K1519" s="962"/>
      <c r="L1519" s="962"/>
      <c r="M1519" s="962"/>
      <c r="N1519" s="962"/>
      <c r="O1519" s="962"/>
      <c r="P1519" s="962"/>
      <c r="Q1519" s="962"/>
      <c r="R1519" s="962"/>
      <c r="S1519" s="962"/>
      <c r="T1519" s="962"/>
    </row>
    <row r="1520" spans="8:20" ht="12.75">
      <c r="H1520" s="962"/>
      <c r="I1520" s="962"/>
      <c r="J1520" s="962"/>
      <c r="K1520" s="962"/>
      <c r="L1520" s="962"/>
      <c r="M1520" s="962"/>
      <c r="N1520" s="962"/>
      <c r="O1520" s="962"/>
      <c r="P1520" s="962"/>
      <c r="Q1520" s="962"/>
      <c r="R1520" s="962"/>
      <c r="S1520" s="962"/>
      <c r="T1520" s="962"/>
    </row>
    <row r="1521" spans="8:20" ht="12.75">
      <c r="H1521" s="962"/>
      <c r="I1521" s="962"/>
      <c r="J1521" s="962"/>
      <c r="K1521" s="962"/>
      <c r="L1521" s="962"/>
      <c r="M1521" s="962"/>
      <c r="N1521" s="962"/>
      <c r="O1521" s="962"/>
      <c r="P1521" s="962"/>
      <c r="Q1521" s="962"/>
      <c r="R1521" s="962"/>
      <c r="S1521" s="962"/>
      <c r="T1521" s="962"/>
    </row>
    <row r="1522" spans="8:20" ht="12.75">
      <c r="H1522" s="962"/>
      <c r="I1522" s="962"/>
      <c r="J1522" s="962"/>
      <c r="K1522" s="962"/>
      <c r="L1522" s="962"/>
      <c r="M1522" s="962"/>
      <c r="N1522" s="962"/>
      <c r="O1522" s="962"/>
      <c r="P1522" s="962"/>
      <c r="Q1522" s="962"/>
      <c r="R1522" s="962"/>
      <c r="S1522" s="962"/>
      <c r="T1522" s="962"/>
    </row>
    <row r="1523" spans="8:20" ht="12.75">
      <c r="H1523" s="962"/>
      <c r="I1523" s="962"/>
      <c r="J1523" s="962"/>
      <c r="K1523" s="962"/>
      <c r="L1523" s="962"/>
      <c r="M1523" s="962"/>
      <c r="N1523" s="962"/>
      <c r="O1523" s="962"/>
      <c r="P1523" s="962"/>
      <c r="Q1523" s="962"/>
      <c r="R1523" s="962"/>
      <c r="S1523" s="962"/>
      <c r="T1523" s="962"/>
    </row>
    <row r="1524" spans="8:20" ht="12.75">
      <c r="H1524" s="962"/>
      <c r="I1524" s="962"/>
      <c r="J1524" s="962"/>
      <c r="K1524" s="962"/>
      <c r="L1524" s="962"/>
      <c r="M1524" s="962"/>
      <c r="N1524" s="962"/>
      <c r="O1524" s="962"/>
      <c r="P1524" s="962"/>
      <c r="Q1524" s="962"/>
      <c r="R1524" s="962"/>
      <c r="S1524" s="962"/>
      <c r="T1524" s="962"/>
    </row>
    <row r="1525" spans="8:20" ht="12.75">
      <c r="H1525" s="962"/>
      <c r="I1525" s="962"/>
      <c r="J1525" s="962"/>
      <c r="K1525" s="962"/>
      <c r="L1525" s="962"/>
      <c r="M1525" s="962"/>
      <c r="N1525" s="962"/>
      <c r="O1525" s="962"/>
      <c r="P1525" s="962"/>
      <c r="Q1525" s="962"/>
      <c r="R1525" s="962"/>
      <c r="S1525" s="962"/>
      <c r="T1525" s="962"/>
    </row>
    <row r="1526" spans="8:20" ht="12.75">
      <c r="H1526" s="962"/>
      <c r="I1526" s="962"/>
      <c r="J1526" s="962"/>
      <c r="K1526" s="962"/>
      <c r="L1526" s="962"/>
      <c r="M1526" s="962"/>
      <c r="N1526" s="962"/>
      <c r="O1526" s="962"/>
      <c r="P1526" s="962"/>
      <c r="Q1526" s="962"/>
      <c r="R1526" s="962"/>
      <c r="S1526" s="962"/>
      <c r="T1526" s="962"/>
    </row>
    <row r="1527" spans="8:20" ht="12.75">
      <c r="H1527" s="962"/>
      <c r="I1527" s="962"/>
      <c r="J1527" s="962"/>
      <c r="K1527" s="962"/>
      <c r="L1527" s="962"/>
      <c r="M1527" s="962"/>
      <c r="N1527" s="962"/>
      <c r="O1527" s="962"/>
      <c r="P1527" s="962"/>
      <c r="Q1527" s="962"/>
      <c r="R1527" s="962"/>
      <c r="S1527" s="962"/>
      <c r="T1527" s="962"/>
    </row>
    <row r="1528" spans="8:20" ht="12.75">
      <c r="H1528" s="962"/>
      <c r="I1528" s="962"/>
      <c r="J1528" s="962"/>
      <c r="K1528" s="962"/>
      <c r="L1528" s="962"/>
      <c r="M1528" s="962"/>
      <c r="N1528" s="962"/>
      <c r="O1528" s="962"/>
      <c r="P1528" s="962"/>
      <c r="Q1528" s="962"/>
      <c r="R1528" s="962"/>
      <c r="S1528" s="962"/>
      <c r="T1528" s="962"/>
    </row>
    <row r="1529" spans="8:20" ht="12.75">
      <c r="H1529" s="962"/>
      <c r="I1529" s="962"/>
      <c r="J1529" s="962"/>
      <c r="K1529" s="962"/>
      <c r="L1529" s="962"/>
      <c r="M1529" s="962"/>
      <c r="N1529" s="962"/>
      <c r="O1529" s="962"/>
      <c r="P1529" s="962"/>
      <c r="Q1529" s="962"/>
      <c r="R1529" s="962"/>
      <c r="S1529" s="962"/>
      <c r="T1529" s="962"/>
    </row>
    <row r="1530" spans="8:20" ht="12.75">
      <c r="H1530" s="962"/>
      <c r="I1530" s="962"/>
      <c r="J1530" s="962"/>
      <c r="K1530" s="962"/>
      <c r="L1530" s="962"/>
      <c r="M1530" s="962"/>
      <c r="N1530" s="962"/>
      <c r="O1530" s="962"/>
      <c r="P1530" s="962"/>
      <c r="Q1530" s="962"/>
      <c r="R1530" s="962"/>
      <c r="S1530" s="962"/>
      <c r="T1530" s="962"/>
    </row>
    <row r="1531" spans="8:20" ht="12.75">
      <c r="H1531" s="962"/>
      <c r="I1531" s="962"/>
      <c r="J1531" s="962"/>
      <c r="K1531" s="962"/>
      <c r="L1531" s="962"/>
      <c r="M1531" s="962"/>
      <c r="N1531" s="962"/>
      <c r="O1531" s="962"/>
      <c r="P1531" s="962"/>
      <c r="Q1531" s="962"/>
      <c r="R1531" s="962"/>
      <c r="S1531" s="962"/>
      <c r="T1531" s="962"/>
    </row>
    <row r="1532" spans="8:20" ht="12.75">
      <c r="H1532" s="962"/>
      <c r="I1532" s="962"/>
      <c r="J1532" s="962"/>
      <c r="K1532" s="962"/>
      <c r="L1532" s="962"/>
      <c r="M1532" s="962"/>
      <c r="N1532" s="962"/>
      <c r="O1532" s="962"/>
      <c r="P1532" s="962"/>
      <c r="Q1532" s="962"/>
      <c r="R1532" s="962"/>
      <c r="S1532" s="962"/>
      <c r="T1532" s="962"/>
    </row>
    <row r="1533" spans="8:20" ht="12.75">
      <c r="H1533" s="962"/>
      <c r="I1533" s="962"/>
      <c r="J1533" s="962"/>
      <c r="K1533" s="962"/>
      <c r="L1533" s="962"/>
      <c r="M1533" s="962"/>
      <c r="N1533" s="962"/>
      <c r="O1533" s="962"/>
      <c r="P1533" s="962"/>
      <c r="Q1533" s="962"/>
      <c r="R1533" s="962"/>
      <c r="S1533" s="962"/>
      <c r="T1533" s="962"/>
    </row>
    <row r="1534" spans="8:20" ht="12.75">
      <c r="H1534" s="962"/>
      <c r="I1534" s="962"/>
      <c r="J1534" s="962"/>
      <c r="K1534" s="962"/>
      <c r="L1534" s="962"/>
      <c r="M1534" s="962"/>
      <c r="N1534" s="962"/>
      <c r="O1534" s="962"/>
      <c r="P1534" s="962"/>
      <c r="Q1534" s="962"/>
      <c r="R1534" s="962"/>
      <c r="S1534" s="962"/>
      <c r="T1534" s="962"/>
    </row>
    <row r="1535" spans="8:20" ht="12.75">
      <c r="H1535" s="962"/>
      <c r="I1535" s="962"/>
      <c r="J1535" s="962"/>
      <c r="K1535" s="962"/>
      <c r="L1535" s="962"/>
      <c r="M1535" s="962"/>
      <c r="N1535" s="962"/>
      <c r="O1535" s="962"/>
      <c r="P1535" s="962"/>
      <c r="Q1535" s="962"/>
      <c r="R1535" s="962"/>
      <c r="S1535" s="962"/>
      <c r="T1535" s="962"/>
    </row>
    <row r="1536" spans="8:20" ht="12.75">
      <c r="H1536" s="962"/>
      <c r="I1536" s="962"/>
      <c r="J1536" s="962"/>
      <c r="K1536" s="962"/>
      <c r="L1536" s="962"/>
      <c r="M1536" s="962"/>
      <c r="N1536" s="962"/>
      <c r="O1536" s="962"/>
      <c r="P1536" s="962"/>
      <c r="Q1536" s="962"/>
      <c r="R1536" s="962"/>
      <c r="S1536" s="962"/>
      <c r="T1536" s="962"/>
    </row>
    <row r="1537" spans="8:20" ht="12.75">
      <c r="H1537" s="962"/>
      <c r="I1537" s="962"/>
      <c r="J1537" s="962"/>
      <c r="K1537" s="962"/>
      <c r="L1537" s="962"/>
      <c r="M1537" s="962"/>
      <c r="N1537" s="962"/>
      <c r="O1537" s="962"/>
      <c r="P1537" s="962"/>
      <c r="Q1537" s="962"/>
      <c r="R1537" s="962"/>
      <c r="S1537" s="962"/>
      <c r="T1537" s="962"/>
    </row>
    <row r="1538" spans="8:20" ht="12.75">
      <c r="H1538" s="962"/>
      <c r="I1538" s="962"/>
      <c r="J1538" s="962"/>
      <c r="K1538" s="962"/>
      <c r="L1538" s="962"/>
      <c r="M1538" s="962"/>
      <c r="N1538" s="962"/>
      <c r="O1538" s="962"/>
      <c r="P1538" s="962"/>
      <c r="Q1538" s="962"/>
      <c r="R1538" s="962"/>
      <c r="S1538" s="962"/>
      <c r="T1538" s="962"/>
    </row>
    <row r="1539" spans="8:20" ht="12.75">
      <c r="H1539" s="962"/>
      <c r="I1539" s="962"/>
      <c r="J1539" s="962"/>
      <c r="K1539" s="962"/>
      <c r="L1539" s="962"/>
      <c r="M1539" s="962"/>
      <c r="N1539" s="962"/>
      <c r="O1539" s="962"/>
      <c r="P1539" s="962"/>
      <c r="Q1539" s="962"/>
      <c r="R1539" s="962"/>
      <c r="S1539" s="962"/>
      <c r="T1539" s="962"/>
    </row>
    <row r="1540" spans="8:20" ht="12.75">
      <c r="H1540" s="962"/>
      <c r="I1540" s="962"/>
      <c r="J1540" s="962"/>
      <c r="K1540" s="962"/>
      <c r="L1540" s="962"/>
      <c r="M1540" s="962"/>
      <c r="N1540" s="962"/>
      <c r="O1540" s="962"/>
      <c r="P1540" s="962"/>
      <c r="Q1540" s="962"/>
      <c r="R1540" s="962"/>
      <c r="S1540" s="962"/>
      <c r="T1540" s="962"/>
    </row>
    <row r="1541" spans="8:20" ht="12.75">
      <c r="H1541" s="962"/>
      <c r="I1541" s="962"/>
      <c r="J1541" s="962"/>
      <c r="K1541" s="962"/>
      <c r="L1541" s="962"/>
      <c r="M1541" s="962"/>
      <c r="N1541" s="962"/>
      <c r="O1541" s="962"/>
      <c r="P1541" s="962"/>
      <c r="Q1541" s="962"/>
      <c r="R1541" s="962"/>
      <c r="S1541" s="962"/>
      <c r="T1541" s="962"/>
    </row>
    <row r="1542" spans="8:20" ht="12.75">
      <c r="H1542" s="962"/>
      <c r="I1542" s="962"/>
      <c r="J1542" s="962"/>
      <c r="K1542" s="962"/>
      <c r="L1542" s="962"/>
      <c r="M1542" s="962"/>
      <c r="N1542" s="962"/>
      <c r="O1542" s="962"/>
      <c r="P1542" s="962"/>
      <c r="Q1542" s="962"/>
      <c r="R1542" s="962"/>
      <c r="S1542" s="962"/>
      <c r="T1542" s="962"/>
    </row>
    <row r="1543" spans="8:20" ht="12.75">
      <c r="H1543" s="962"/>
      <c r="I1543" s="962"/>
      <c r="J1543" s="962"/>
      <c r="K1543" s="962"/>
      <c r="L1543" s="962"/>
      <c r="M1543" s="962"/>
      <c r="N1543" s="962"/>
      <c r="O1543" s="962"/>
      <c r="P1543" s="962"/>
      <c r="Q1543" s="962"/>
      <c r="R1543" s="962"/>
      <c r="S1543" s="962"/>
      <c r="T1543" s="962"/>
    </row>
    <row r="1544" spans="8:20" ht="12.75">
      <c r="H1544" s="962"/>
      <c r="I1544" s="962"/>
      <c r="J1544" s="962"/>
      <c r="K1544" s="962"/>
      <c r="L1544" s="962"/>
      <c r="M1544" s="962"/>
      <c r="N1544" s="962"/>
      <c r="O1544" s="962"/>
      <c r="P1544" s="962"/>
      <c r="Q1544" s="962"/>
      <c r="R1544" s="962"/>
      <c r="S1544" s="962"/>
      <c r="T1544" s="962"/>
    </row>
    <row r="1545" spans="8:20" ht="12.75">
      <c r="H1545" s="962"/>
      <c r="I1545" s="962"/>
      <c r="J1545" s="962"/>
      <c r="K1545" s="962"/>
      <c r="L1545" s="962"/>
      <c r="M1545" s="962"/>
      <c r="N1545" s="962"/>
      <c r="O1545" s="962"/>
      <c r="P1545" s="962"/>
      <c r="Q1545" s="962"/>
      <c r="R1545" s="962"/>
      <c r="S1545" s="962"/>
      <c r="T1545" s="962"/>
    </row>
    <row r="1546" spans="8:20" ht="12.75">
      <c r="H1546" s="962"/>
      <c r="I1546" s="962"/>
      <c r="J1546" s="962"/>
      <c r="K1546" s="962"/>
      <c r="L1546" s="962"/>
      <c r="M1546" s="962"/>
      <c r="N1546" s="962"/>
      <c r="O1546" s="962"/>
      <c r="P1546" s="962"/>
      <c r="Q1546" s="962"/>
      <c r="R1546" s="962"/>
      <c r="S1546" s="962"/>
      <c r="T1546" s="962"/>
    </row>
    <row r="1547" spans="8:20" ht="12.75">
      <c r="H1547" s="962"/>
      <c r="I1547" s="962"/>
      <c r="J1547" s="962"/>
      <c r="K1547" s="962"/>
      <c r="L1547" s="962"/>
      <c r="M1547" s="962"/>
      <c r="N1547" s="962"/>
      <c r="O1547" s="962"/>
      <c r="P1547" s="962"/>
      <c r="Q1547" s="962"/>
      <c r="R1547" s="962"/>
      <c r="S1547" s="962"/>
      <c r="T1547" s="962"/>
    </row>
    <row r="1548" spans="8:20" ht="12.75">
      <c r="H1548" s="962"/>
      <c r="I1548" s="962"/>
      <c r="J1548" s="962"/>
      <c r="K1548" s="962"/>
      <c r="L1548" s="962"/>
      <c r="M1548" s="962"/>
      <c r="N1548" s="962"/>
      <c r="O1548" s="962"/>
      <c r="P1548" s="962"/>
      <c r="Q1548" s="962"/>
      <c r="R1548" s="962"/>
      <c r="S1548" s="962"/>
      <c r="T1548" s="962"/>
    </row>
    <row r="1549" spans="8:20" ht="12.75">
      <c r="H1549" s="962"/>
      <c r="I1549" s="962"/>
      <c r="J1549" s="962"/>
      <c r="K1549" s="962"/>
      <c r="L1549" s="962"/>
      <c r="M1549" s="962"/>
      <c r="N1549" s="962"/>
      <c r="O1549" s="962"/>
      <c r="P1549" s="962"/>
      <c r="Q1549" s="962"/>
      <c r="R1549" s="962"/>
      <c r="S1549" s="962"/>
      <c r="T1549" s="962"/>
    </row>
    <row r="1550" spans="8:20" ht="12.75">
      <c r="H1550" s="962"/>
      <c r="I1550" s="962"/>
      <c r="J1550" s="962"/>
      <c r="K1550" s="962"/>
      <c r="L1550" s="962"/>
      <c r="M1550" s="962"/>
      <c r="N1550" s="962"/>
      <c r="O1550" s="962"/>
      <c r="P1550" s="962"/>
      <c r="Q1550" s="962"/>
      <c r="R1550" s="962"/>
      <c r="S1550" s="962"/>
      <c r="T1550" s="962"/>
    </row>
    <row r="1551" spans="8:20" ht="12.75">
      <c r="H1551" s="962"/>
      <c r="I1551" s="962"/>
      <c r="J1551" s="962"/>
      <c r="K1551" s="962"/>
      <c r="L1551" s="962"/>
      <c r="M1551" s="962"/>
      <c r="N1551" s="962"/>
      <c r="O1551" s="962"/>
      <c r="P1551" s="962"/>
      <c r="Q1551" s="962"/>
      <c r="R1551" s="962"/>
      <c r="S1551" s="962"/>
      <c r="T1551" s="962"/>
    </row>
    <row r="1552" spans="8:20" ht="12.75">
      <c r="H1552" s="962"/>
      <c r="I1552" s="962"/>
      <c r="J1552" s="962"/>
      <c r="K1552" s="962"/>
      <c r="L1552" s="962"/>
      <c r="M1552" s="962"/>
      <c r="N1552" s="962"/>
      <c r="O1552" s="962"/>
      <c r="P1552" s="962"/>
      <c r="Q1552" s="962"/>
      <c r="R1552" s="962"/>
      <c r="S1552" s="962"/>
      <c r="T1552" s="962"/>
    </row>
    <row r="1553" spans="8:20" ht="12.75">
      <c r="H1553" s="962"/>
      <c r="I1553" s="962"/>
      <c r="J1553" s="962"/>
      <c r="K1553" s="962"/>
      <c r="L1553" s="962"/>
      <c r="M1553" s="962"/>
      <c r="N1553" s="962"/>
      <c r="O1553" s="962"/>
      <c r="P1553" s="962"/>
      <c r="Q1553" s="962"/>
      <c r="R1553" s="962"/>
      <c r="S1553" s="962"/>
      <c r="T1553" s="962"/>
    </row>
    <row r="1554" spans="8:20" ht="12.75">
      <c r="H1554" s="962"/>
      <c r="I1554" s="962"/>
      <c r="J1554" s="962"/>
      <c r="K1554" s="962"/>
      <c r="L1554" s="962"/>
      <c r="M1554" s="962"/>
      <c r="N1554" s="962"/>
      <c r="O1554" s="962"/>
      <c r="P1554" s="962"/>
      <c r="Q1554" s="962"/>
      <c r="R1554" s="962"/>
      <c r="S1554" s="962"/>
      <c r="T1554" s="962"/>
    </row>
    <row r="1555" spans="8:20" ht="12.75">
      <c r="H1555" s="962"/>
      <c r="I1555" s="962"/>
      <c r="J1555" s="962"/>
      <c r="K1555" s="962"/>
      <c r="L1555" s="962"/>
      <c r="M1555" s="962"/>
      <c r="N1555" s="962"/>
      <c r="O1555" s="962"/>
      <c r="P1555" s="962"/>
      <c r="Q1555" s="962"/>
      <c r="R1555" s="962"/>
      <c r="S1555" s="962"/>
      <c r="T1555" s="962"/>
    </row>
    <row r="1556" spans="8:20" ht="12.75">
      <c r="H1556" s="962"/>
      <c r="I1556" s="962"/>
      <c r="J1556" s="962"/>
      <c r="K1556" s="962"/>
      <c r="L1556" s="962"/>
      <c r="M1556" s="962"/>
      <c r="N1556" s="962"/>
      <c r="O1556" s="962"/>
      <c r="P1556" s="962"/>
      <c r="Q1556" s="962"/>
      <c r="R1556" s="962"/>
      <c r="S1556" s="962"/>
      <c r="T1556" s="962"/>
    </row>
    <row r="1557" spans="8:20" ht="12.75">
      <c r="H1557" s="962"/>
      <c r="I1557" s="962"/>
      <c r="J1557" s="962"/>
      <c r="K1557" s="962"/>
      <c r="L1557" s="962"/>
      <c r="M1557" s="962"/>
      <c r="N1557" s="962"/>
      <c r="O1557" s="962"/>
      <c r="P1557" s="962"/>
      <c r="Q1557" s="962"/>
      <c r="R1557" s="962"/>
      <c r="S1557" s="962"/>
      <c r="T1557" s="962"/>
    </row>
    <row r="1558" spans="8:20" ht="12.75">
      <c r="H1558" s="962"/>
      <c r="I1558" s="962"/>
      <c r="J1558" s="962"/>
      <c r="K1558" s="962"/>
      <c r="L1558" s="962"/>
      <c r="M1558" s="962"/>
      <c r="N1558" s="962"/>
      <c r="O1558" s="962"/>
      <c r="P1558" s="962"/>
      <c r="Q1558" s="962"/>
      <c r="R1558" s="962"/>
      <c r="S1558" s="962"/>
      <c r="T1558" s="962"/>
    </row>
    <row r="1559" spans="8:20" ht="12.75">
      <c r="H1559" s="962"/>
      <c r="I1559" s="962"/>
      <c r="J1559" s="962"/>
      <c r="K1559" s="962"/>
      <c r="L1559" s="962"/>
      <c r="M1559" s="962"/>
      <c r="N1559" s="962"/>
      <c r="O1559" s="962"/>
      <c r="P1559" s="962"/>
      <c r="Q1559" s="962"/>
      <c r="R1559" s="962"/>
      <c r="S1559" s="962"/>
      <c r="T1559" s="962"/>
    </row>
    <row r="1560" spans="8:20" ht="12.75">
      <c r="H1560" s="962"/>
      <c r="I1560" s="962"/>
      <c r="J1560" s="962"/>
      <c r="K1560" s="962"/>
      <c r="L1560" s="962"/>
      <c r="M1560" s="962"/>
      <c r="N1560" s="962"/>
      <c r="O1560" s="962"/>
      <c r="P1560" s="962"/>
      <c r="Q1560" s="962"/>
      <c r="R1560" s="962"/>
      <c r="S1560" s="962"/>
      <c r="T1560" s="962"/>
    </row>
    <row r="1561" spans="8:20" ht="12.75">
      <c r="H1561" s="962"/>
      <c r="I1561" s="962"/>
      <c r="J1561" s="962"/>
      <c r="K1561" s="962"/>
      <c r="L1561" s="962"/>
      <c r="M1561" s="962"/>
      <c r="N1561" s="962"/>
      <c r="O1561" s="962"/>
      <c r="P1561" s="962"/>
      <c r="Q1561" s="962"/>
      <c r="R1561" s="962"/>
      <c r="S1561" s="962"/>
      <c r="T1561" s="962"/>
    </row>
    <row r="1562" spans="8:20" ht="12.75">
      <c r="H1562" s="962"/>
      <c r="I1562" s="962"/>
      <c r="J1562" s="962"/>
      <c r="K1562" s="962"/>
      <c r="L1562" s="962"/>
      <c r="M1562" s="962"/>
      <c r="N1562" s="962"/>
      <c r="O1562" s="962"/>
      <c r="P1562" s="962"/>
      <c r="Q1562" s="962"/>
      <c r="R1562" s="962"/>
      <c r="S1562" s="962"/>
      <c r="T1562" s="962"/>
    </row>
    <row r="1563" spans="8:20" ht="12.75">
      <c r="H1563" s="962"/>
      <c r="I1563" s="962"/>
      <c r="J1563" s="962"/>
      <c r="K1563" s="962"/>
      <c r="L1563" s="962"/>
      <c r="M1563" s="962"/>
      <c r="N1563" s="962"/>
      <c r="O1563" s="962"/>
      <c r="P1563" s="962"/>
      <c r="Q1563" s="962"/>
      <c r="R1563" s="962"/>
      <c r="S1563" s="962"/>
      <c r="T1563" s="962"/>
    </row>
    <row r="1564" spans="8:20" ht="12.75">
      <c r="H1564" s="962"/>
      <c r="I1564" s="962"/>
      <c r="J1564" s="962"/>
      <c r="K1564" s="962"/>
      <c r="L1564" s="962"/>
      <c r="M1564" s="962"/>
      <c r="N1564" s="962"/>
      <c r="O1564" s="962"/>
      <c r="P1564" s="962"/>
      <c r="Q1564" s="962"/>
      <c r="R1564" s="962"/>
      <c r="S1564" s="962"/>
      <c r="T1564" s="962"/>
    </row>
    <row r="1565" spans="8:20" ht="12.75">
      <c r="H1565" s="962"/>
      <c r="I1565" s="962"/>
      <c r="J1565" s="962"/>
      <c r="K1565" s="962"/>
      <c r="L1565" s="962"/>
      <c r="M1565" s="962"/>
      <c r="N1565" s="962"/>
      <c r="O1565" s="962"/>
      <c r="P1565" s="962"/>
      <c r="Q1565" s="962"/>
      <c r="R1565" s="962"/>
      <c r="S1565" s="962"/>
      <c r="T1565" s="962"/>
    </row>
    <row r="1566" spans="8:20" ht="12.75">
      <c r="H1566" s="962"/>
      <c r="I1566" s="962"/>
      <c r="J1566" s="962"/>
      <c r="K1566" s="962"/>
      <c r="L1566" s="962"/>
      <c r="M1566" s="962"/>
      <c r="N1566" s="962"/>
      <c r="O1566" s="962"/>
      <c r="P1566" s="962"/>
      <c r="Q1566" s="962"/>
      <c r="R1566" s="962"/>
      <c r="S1566" s="962"/>
      <c r="T1566" s="962"/>
    </row>
    <row r="1567" spans="8:20" ht="12.75">
      <c r="H1567" s="962"/>
      <c r="I1567" s="962"/>
      <c r="J1567" s="962"/>
      <c r="K1567" s="962"/>
      <c r="L1567" s="962"/>
      <c r="M1567" s="962"/>
      <c r="N1567" s="962"/>
      <c r="O1567" s="962"/>
      <c r="P1567" s="962"/>
      <c r="Q1567" s="962"/>
      <c r="R1567" s="962"/>
      <c r="S1567" s="962"/>
      <c r="T1567" s="962"/>
    </row>
    <row r="1568" spans="8:20" ht="12.75">
      <c r="H1568" s="962"/>
      <c r="I1568" s="962"/>
      <c r="J1568" s="962"/>
      <c r="K1568" s="962"/>
      <c r="L1568" s="962"/>
      <c r="M1568" s="962"/>
      <c r="N1568" s="962"/>
      <c r="O1568" s="962"/>
      <c r="P1568" s="962"/>
      <c r="Q1568" s="962"/>
      <c r="R1568" s="962"/>
      <c r="S1568" s="962"/>
      <c r="T1568" s="962"/>
    </row>
    <row r="1569" spans="8:20" ht="12.75">
      <c r="H1569" s="962"/>
      <c r="I1569" s="962"/>
      <c r="J1569" s="962"/>
      <c r="K1569" s="962"/>
      <c r="L1569" s="962"/>
      <c r="M1569" s="962"/>
      <c r="N1569" s="962"/>
      <c r="O1569" s="962"/>
      <c r="P1569" s="962"/>
      <c r="Q1569" s="962"/>
      <c r="R1569" s="962"/>
      <c r="S1569" s="962"/>
      <c r="T1569" s="962"/>
    </row>
    <row r="1570" spans="8:20" ht="12.75">
      <c r="H1570" s="962"/>
      <c r="I1570" s="962"/>
      <c r="J1570" s="962"/>
      <c r="K1570" s="962"/>
      <c r="L1570" s="962"/>
      <c r="M1570" s="962"/>
      <c r="N1570" s="962"/>
      <c r="O1570" s="962"/>
      <c r="P1570" s="962"/>
      <c r="Q1570" s="962"/>
      <c r="R1570" s="962"/>
      <c r="S1570" s="962"/>
      <c r="T1570" s="962"/>
    </row>
    <row r="1571" spans="8:20" ht="12.75">
      <c r="H1571" s="962"/>
      <c r="I1571" s="962"/>
      <c r="J1571" s="962"/>
      <c r="K1571" s="962"/>
      <c r="L1571" s="962"/>
      <c r="M1571" s="962"/>
      <c r="N1571" s="962"/>
      <c r="O1571" s="962"/>
      <c r="P1571" s="962"/>
      <c r="Q1571" s="962"/>
      <c r="R1571" s="962"/>
      <c r="S1571" s="962"/>
      <c r="T1571" s="962"/>
    </row>
    <row r="1572" spans="8:20" ht="12.75">
      <c r="H1572" s="962"/>
      <c r="I1572" s="962"/>
      <c r="J1572" s="962"/>
      <c r="K1572" s="962"/>
      <c r="L1572" s="962"/>
      <c r="M1572" s="962"/>
      <c r="N1572" s="962"/>
      <c r="O1572" s="962"/>
      <c r="P1572" s="962"/>
      <c r="Q1572" s="962"/>
      <c r="R1572" s="962"/>
      <c r="S1572" s="962"/>
      <c r="T1572" s="962"/>
    </row>
    <row r="1573" spans="8:20" ht="12.75">
      <c r="H1573" s="962"/>
      <c r="I1573" s="962"/>
      <c r="J1573" s="962"/>
      <c r="K1573" s="962"/>
      <c r="L1573" s="962"/>
      <c r="M1573" s="962"/>
      <c r="N1573" s="962"/>
      <c r="O1573" s="962"/>
      <c r="P1573" s="962"/>
      <c r="Q1573" s="962"/>
      <c r="R1573" s="962"/>
      <c r="S1573" s="962"/>
      <c r="T1573" s="962"/>
    </row>
    <row r="1574" spans="8:20" ht="12.75">
      <c r="H1574" s="962"/>
      <c r="I1574" s="962"/>
      <c r="J1574" s="962"/>
      <c r="K1574" s="962"/>
      <c r="L1574" s="962"/>
      <c r="M1574" s="962"/>
      <c r="N1574" s="962"/>
      <c r="O1574" s="962"/>
      <c r="P1574" s="962"/>
      <c r="Q1574" s="962"/>
      <c r="R1574" s="962"/>
      <c r="S1574" s="962"/>
      <c r="T1574" s="962"/>
    </row>
    <row r="1575" spans="8:20" ht="12.75">
      <c r="H1575" s="962"/>
      <c r="I1575" s="962"/>
      <c r="J1575" s="962"/>
      <c r="K1575" s="962"/>
      <c r="L1575" s="962"/>
      <c r="M1575" s="962"/>
      <c r="N1575" s="962"/>
      <c r="O1575" s="962"/>
      <c r="P1575" s="962"/>
      <c r="Q1575" s="962"/>
      <c r="R1575" s="962"/>
      <c r="S1575" s="962"/>
      <c r="T1575" s="962"/>
    </row>
    <row r="1576" spans="8:20" ht="12.75">
      <c r="H1576" s="962"/>
      <c r="I1576" s="962"/>
      <c r="J1576" s="962"/>
      <c r="K1576" s="962"/>
      <c r="L1576" s="962"/>
      <c r="M1576" s="962"/>
      <c r="N1576" s="962"/>
      <c r="O1576" s="962"/>
      <c r="P1576" s="962"/>
      <c r="Q1576" s="962"/>
      <c r="R1576" s="962"/>
      <c r="S1576" s="962"/>
      <c r="T1576" s="962"/>
    </row>
    <row r="1577" spans="8:20" ht="12.75">
      <c r="H1577" s="962"/>
      <c r="I1577" s="962"/>
      <c r="J1577" s="962"/>
      <c r="K1577" s="962"/>
      <c r="L1577" s="962"/>
      <c r="M1577" s="962"/>
      <c r="N1577" s="962"/>
      <c r="O1577" s="962"/>
      <c r="P1577" s="962"/>
      <c r="Q1577" s="962"/>
      <c r="R1577" s="962"/>
      <c r="S1577" s="962"/>
      <c r="T1577" s="962"/>
    </row>
    <row r="1578" spans="8:20" ht="12.75">
      <c r="H1578" s="962"/>
      <c r="I1578" s="962"/>
      <c r="J1578" s="962"/>
      <c r="K1578" s="962"/>
      <c r="L1578" s="962"/>
      <c r="M1578" s="962"/>
      <c r="N1578" s="962"/>
      <c r="O1578" s="962"/>
      <c r="P1578" s="962"/>
      <c r="Q1578" s="962"/>
      <c r="R1578" s="962"/>
      <c r="S1578" s="962"/>
      <c r="T1578" s="962"/>
    </row>
    <row r="1579" spans="8:20" ht="12.75">
      <c r="H1579" s="962"/>
      <c r="I1579" s="962"/>
      <c r="J1579" s="962"/>
      <c r="K1579" s="962"/>
      <c r="L1579" s="962"/>
      <c r="M1579" s="962"/>
      <c r="N1579" s="962"/>
      <c r="O1579" s="962"/>
      <c r="P1579" s="962"/>
      <c r="Q1579" s="962"/>
      <c r="R1579" s="962"/>
      <c r="S1579" s="962"/>
      <c r="T1579" s="962"/>
    </row>
    <row r="1580" spans="8:20" ht="12.75">
      <c r="H1580" s="962"/>
      <c r="I1580" s="962"/>
      <c r="J1580" s="962"/>
      <c r="K1580" s="962"/>
      <c r="L1580" s="962"/>
      <c r="M1580" s="962"/>
      <c r="N1580" s="962"/>
      <c r="O1580" s="962"/>
      <c r="P1580" s="962"/>
      <c r="Q1580" s="962"/>
      <c r="R1580" s="962"/>
      <c r="S1580" s="962"/>
      <c r="T1580" s="962"/>
    </row>
    <row r="1581" spans="8:20" ht="12.75">
      <c r="H1581" s="962"/>
      <c r="I1581" s="962"/>
      <c r="J1581" s="962"/>
      <c r="K1581" s="962"/>
      <c r="L1581" s="962"/>
      <c r="M1581" s="962"/>
      <c r="N1581" s="962"/>
      <c r="O1581" s="962"/>
      <c r="P1581" s="962"/>
      <c r="Q1581" s="962"/>
      <c r="R1581" s="962"/>
      <c r="S1581" s="962"/>
      <c r="T1581" s="962"/>
    </row>
    <row r="1582" spans="8:20" ht="12.75">
      <c r="H1582" s="962"/>
      <c r="I1582" s="962"/>
      <c r="J1582" s="962"/>
      <c r="K1582" s="962"/>
      <c r="L1582" s="962"/>
      <c r="M1582" s="962"/>
      <c r="N1582" s="962"/>
      <c r="O1582" s="962"/>
      <c r="P1582" s="962"/>
      <c r="Q1582" s="962"/>
      <c r="R1582" s="962"/>
      <c r="S1582" s="962"/>
      <c r="T1582" s="962"/>
    </row>
    <row r="1583" spans="8:20" ht="12.75">
      <c r="H1583" s="962"/>
      <c r="I1583" s="962"/>
      <c r="J1583" s="962"/>
      <c r="K1583" s="962"/>
      <c r="L1583" s="962"/>
      <c r="M1583" s="962"/>
      <c r="N1583" s="962"/>
      <c r="O1583" s="962"/>
      <c r="P1583" s="962"/>
      <c r="Q1583" s="962"/>
      <c r="R1583" s="962"/>
      <c r="S1583" s="962"/>
      <c r="T1583" s="962"/>
    </row>
    <row r="1584" spans="8:20" ht="12.75">
      <c r="H1584" s="962"/>
      <c r="I1584" s="962"/>
      <c r="J1584" s="962"/>
      <c r="K1584" s="962"/>
      <c r="L1584" s="962"/>
      <c r="M1584" s="962"/>
      <c r="N1584" s="962"/>
      <c r="O1584" s="962"/>
      <c r="P1584" s="962"/>
      <c r="Q1584" s="962"/>
      <c r="R1584" s="962"/>
      <c r="S1584" s="962"/>
      <c r="T1584" s="962"/>
    </row>
    <row r="1585" spans="8:20" ht="12.75">
      <c r="H1585" s="962"/>
      <c r="I1585" s="962"/>
      <c r="J1585" s="962"/>
      <c r="K1585" s="962"/>
      <c r="L1585" s="962"/>
      <c r="M1585" s="962"/>
      <c r="N1585" s="962"/>
      <c r="O1585" s="962"/>
      <c r="P1585" s="962"/>
      <c r="Q1585" s="962"/>
      <c r="R1585" s="962"/>
      <c r="S1585" s="962"/>
      <c r="T1585" s="962"/>
    </row>
    <row r="1586" spans="8:20" ht="12.75">
      <c r="H1586" s="962"/>
      <c r="I1586" s="962"/>
      <c r="J1586" s="962"/>
      <c r="K1586" s="962"/>
      <c r="L1586" s="962"/>
      <c r="M1586" s="962"/>
      <c r="N1586" s="962"/>
      <c r="O1586" s="962"/>
      <c r="P1586" s="962"/>
      <c r="Q1586" s="962"/>
      <c r="R1586" s="962"/>
      <c r="S1586" s="962"/>
      <c r="T1586" s="962"/>
    </row>
    <row r="1587" spans="8:20" ht="12.75">
      <c r="H1587" s="962"/>
      <c r="I1587" s="962"/>
      <c r="J1587" s="962"/>
      <c r="K1587" s="962"/>
      <c r="L1587" s="962"/>
      <c r="M1587" s="962"/>
      <c r="N1587" s="962"/>
      <c r="O1587" s="962"/>
      <c r="P1587" s="962"/>
      <c r="Q1587" s="962"/>
      <c r="R1587" s="962"/>
      <c r="S1587" s="962"/>
      <c r="T1587" s="962"/>
    </row>
    <row r="1588" spans="8:20" ht="12.75">
      <c r="H1588" s="962"/>
      <c r="I1588" s="962"/>
      <c r="J1588" s="962"/>
      <c r="K1588" s="962"/>
      <c r="L1588" s="962"/>
      <c r="M1588" s="962"/>
      <c r="N1588" s="962"/>
      <c r="O1588" s="962"/>
      <c r="P1588" s="962"/>
      <c r="Q1588" s="962"/>
      <c r="R1588" s="962"/>
      <c r="S1588" s="962"/>
      <c r="T1588" s="962"/>
    </row>
    <row r="1589" spans="8:20" ht="12.75">
      <c r="H1589" s="962"/>
      <c r="I1589" s="962"/>
      <c r="J1589" s="962"/>
      <c r="K1589" s="962"/>
      <c r="L1589" s="962"/>
      <c r="M1589" s="962"/>
      <c r="N1589" s="962"/>
      <c r="O1589" s="962"/>
      <c r="P1589" s="962"/>
      <c r="Q1589" s="962"/>
      <c r="R1589" s="962"/>
      <c r="S1589" s="962"/>
      <c r="T1589" s="962"/>
    </row>
    <row r="1590" spans="8:20" ht="12.75">
      <c r="H1590" s="962"/>
      <c r="I1590" s="962"/>
      <c r="J1590" s="962"/>
      <c r="K1590" s="962"/>
      <c r="L1590" s="962"/>
      <c r="M1590" s="962"/>
      <c r="N1590" s="962"/>
      <c r="O1590" s="962"/>
      <c r="P1590" s="962"/>
      <c r="Q1590" s="962"/>
      <c r="R1590" s="962"/>
      <c r="S1590" s="962"/>
      <c r="T1590" s="962"/>
    </row>
    <row r="1591" spans="8:20" ht="12.75">
      <c r="H1591" s="962"/>
      <c r="I1591" s="962"/>
      <c r="J1591" s="962"/>
      <c r="K1591" s="962"/>
      <c r="L1591" s="962"/>
      <c r="M1591" s="962"/>
      <c r="N1591" s="962"/>
      <c r="O1591" s="962"/>
      <c r="P1591" s="962"/>
      <c r="Q1591" s="962"/>
      <c r="R1591" s="962"/>
      <c r="S1591" s="962"/>
      <c r="T1591" s="962"/>
    </row>
    <row r="1592" spans="8:20" ht="12.75">
      <c r="H1592" s="962"/>
      <c r="I1592" s="962"/>
      <c r="J1592" s="962"/>
      <c r="K1592" s="962"/>
      <c r="L1592" s="962"/>
      <c r="M1592" s="962"/>
      <c r="N1592" s="962"/>
      <c r="O1592" s="962"/>
      <c r="P1592" s="962"/>
      <c r="Q1592" s="962"/>
      <c r="R1592" s="962"/>
      <c r="S1592" s="962"/>
      <c r="T1592" s="962"/>
    </row>
    <row r="1593" spans="8:20" ht="12.75">
      <c r="H1593" s="962"/>
      <c r="I1593" s="962"/>
      <c r="J1593" s="962"/>
      <c r="K1593" s="962"/>
      <c r="L1593" s="962"/>
      <c r="M1593" s="962"/>
      <c r="N1593" s="962"/>
      <c r="O1593" s="962"/>
      <c r="P1593" s="962"/>
      <c r="Q1593" s="962"/>
      <c r="R1593" s="962"/>
      <c r="S1593" s="962"/>
      <c r="T1593" s="962"/>
    </row>
    <row r="1594" spans="8:20" ht="12.75">
      <c r="H1594" s="962"/>
      <c r="I1594" s="962"/>
      <c r="J1594" s="962"/>
      <c r="K1594" s="962"/>
      <c r="L1594" s="962"/>
      <c r="M1594" s="962"/>
      <c r="N1594" s="962"/>
      <c r="O1594" s="962"/>
      <c r="P1594" s="962"/>
      <c r="Q1594" s="962"/>
      <c r="R1594" s="962"/>
      <c r="S1594" s="962"/>
      <c r="T1594" s="962"/>
    </row>
    <row r="1595" spans="8:20" ht="12.75">
      <c r="H1595" s="962"/>
      <c r="I1595" s="962"/>
      <c r="J1595" s="962"/>
      <c r="K1595" s="962"/>
      <c r="L1595" s="962"/>
      <c r="M1595" s="962"/>
      <c r="N1595" s="962"/>
      <c r="O1595" s="962"/>
      <c r="P1595" s="962"/>
      <c r="Q1595" s="962"/>
      <c r="R1595" s="962"/>
      <c r="S1595" s="962"/>
      <c r="T1595" s="962"/>
    </row>
    <row r="1596" spans="8:20" ht="12.75">
      <c r="H1596" s="962"/>
      <c r="I1596" s="962"/>
      <c r="J1596" s="962"/>
      <c r="K1596" s="962"/>
      <c r="L1596" s="962"/>
      <c r="M1596" s="962"/>
      <c r="N1596" s="962"/>
      <c r="O1596" s="962"/>
      <c r="P1596" s="962"/>
      <c r="Q1596" s="962"/>
      <c r="R1596" s="962"/>
      <c r="S1596" s="962"/>
      <c r="T1596" s="962"/>
    </row>
    <row r="1597" spans="8:20" ht="12.75">
      <c r="H1597" s="962"/>
      <c r="I1597" s="962"/>
      <c r="J1597" s="962"/>
      <c r="K1597" s="962"/>
      <c r="L1597" s="962"/>
      <c r="M1597" s="962"/>
      <c r="N1597" s="962"/>
      <c r="O1597" s="962"/>
      <c r="P1597" s="962"/>
      <c r="Q1597" s="962"/>
      <c r="R1597" s="962"/>
      <c r="S1597" s="962"/>
      <c r="T1597" s="962"/>
    </row>
    <row r="1598" spans="8:20" ht="12.75">
      <c r="H1598" s="962"/>
      <c r="I1598" s="962"/>
      <c r="J1598" s="962"/>
      <c r="K1598" s="962"/>
      <c r="L1598" s="962"/>
      <c r="M1598" s="962"/>
      <c r="N1598" s="962"/>
      <c r="O1598" s="962"/>
      <c r="P1598" s="962"/>
      <c r="Q1598" s="962"/>
      <c r="R1598" s="962"/>
      <c r="S1598" s="962"/>
      <c r="T1598" s="962"/>
    </row>
    <row r="1599" spans="8:20" ht="12.75">
      <c r="H1599" s="962"/>
      <c r="I1599" s="962"/>
      <c r="J1599" s="962"/>
      <c r="K1599" s="962"/>
      <c r="L1599" s="962"/>
      <c r="M1599" s="962"/>
      <c r="N1599" s="962"/>
      <c r="O1599" s="962"/>
      <c r="P1599" s="962"/>
      <c r="Q1599" s="962"/>
      <c r="R1599" s="962"/>
      <c r="S1599" s="962"/>
      <c r="T1599" s="962"/>
    </row>
    <row r="1600" spans="8:20" ht="12.75">
      <c r="H1600" s="962"/>
      <c r="I1600" s="962"/>
      <c r="J1600" s="962"/>
      <c r="K1600" s="962"/>
      <c r="L1600" s="962"/>
      <c r="M1600" s="962"/>
      <c r="N1600" s="962"/>
      <c r="O1600" s="962"/>
      <c r="P1600" s="962"/>
      <c r="Q1600" s="962"/>
      <c r="R1600" s="962"/>
      <c r="S1600" s="962"/>
      <c r="T1600" s="962"/>
    </row>
    <row r="1601" spans="8:20" ht="12.75">
      <c r="H1601" s="962"/>
      <c r="I1601" s="962"/>
      <c r="J1601" s="962"/>
      <c r="K1601" s="962"/>
      <c r="L1601" s="962"/>
      <c r="M1601" s="962"/>
      <c r="N1601" s="962"/>
      <c r="O1601" s="962"/>
      <c r="P1601" s="962"/>
      <c r="Q1601" s="962"/>
      <c r="R1601" s="962"/>
      <c r="S1601" s="962"/>
      <c r="T1601" s="962"/>
    </row>
    <row r="1602" spans="8:20" ht="12.75">
      <c r="H1602" s="962"/>
      <c r="I1602" s="962"/>
      <c r="J1602" s="962"/>
      <c r="K1602" s="962"/>
      <c r="L1602" s="962"/>
      <c r="M1602" s="962"/>
      <c r="N1602" s="962"/>
      <c r="O1602" s="962"/>
      <c r="P1602" s="962"/>
      <c r="Q1602" s="962"/>
      <c r="R1602" s="962"/>
      <c r="S1602" s="962"/>
      <c r="T1602" s="962"/>
    </row>
    <row r="1603" spans="8:20" ht="12.75">
      <c r="H1603" s="962"/>
      <c r="I1603" s="962"/>
      <c r="J1603" s="962"/>
      <c r="K1603" s="962"/>
      <c r="L1603" s="962"/>
      <c r="M1603" s="962"/>
      <c r="N1603" s="962"/>
      <c r="O1603" s="962"/>
      <c r="P1603" s="962"/>
      <c r="Q1603" s="962"/>
      <c r="R1603" s="962"/>
      <c r="S1603" s="962"/>
      <c r="T1603" s="962"/>
    </row>
    <row r="1604" spans="8:20" ht="12.75">
      <c r="H1604" s="962"/>
      <c r="I1604" s="962"/>
      <c r="J1604" s="962"/>
      <c r="K1604" s="962"/>
      <c r="L1604" s="962"/>
      <c r="M1604" s="962"/>
      <c r="N1604" s="962"/>
      <c r="O1604" s="962"/>
      <c r="P1604" s="962"/>
      <c r="Q1604" s="962"/>
      <c r="R1604" s="962"/>
      <c r="S1604" s="962"/>
      <c r="T1604" s="962"/>
    </row>
    <row r="1605" spans="8:20" ht="12.75">
      <c r="H1605" s="962"/>
      <c r="I1605" s="962"/>
      <c r="J1605" s="962"/>
      <c r="K1605" s="962"/>
      <c r="L1605" s="962"/>
      <c r="M1605" s="962"/>
      <c r="N1605" s="962"/>
      <c r="O1605" s="962"/>
      <c r="P1605" s="962"/>
      <c r="Q1605" s="962"/>
      <c r="R1605" s="962"/>
      <c r="S1605" s="962"/>
      <c r="T1605" s="962"/>
    </row>
    <row r="1606" spans="8:20" ht="12.75">
      <c r="H1606" s="962"/>
      <c r="I1606" s="962"/>
      <c r="J1606" s="962"/>
      <c r="K1606" s="962"/>
      <c r="L1606" s="962"/>
      <c r="M1606" s="962"/>
      <c r="N1606" s="962"/>
      <c r="O1606" s="962"/>
      <c r="P1606" s="962"/>
      <c r="Q1606" s="962"/>
      <c r="R1606" s="962"/>
      <c r="S1606" s="962"/>
      <c r="T1606" s="962"/>
    </row>
    <row r="1607" spans="8:20" ht="12.75">
      <c r="H1607" s="962"/>
      <c r="I1607" s="962"/>
      <c r="J1607" s="962"/>
      <c r="K1607" s="962"/>
      <c r="L1607" s="962"/>
      <c r="M1607" s="962"/>
      <c r="N1607" s="962"/>
      <c r="O1607" s="962"/>
      <c r="P1607" s="962"/>
      <c r="Q1607" s="962"/>
      <c r="R1607" s="962"/>
      <c r="S1607" s="962"/>
      <c r="T1607" s="962"/>
    </row>
    <row r="1608" spans="8:20" ht="12.75">
      <c r="H1608" s="962"/>
      <c r="I1608" s="962"/>
      <c r="J1608" s="962"/>
      <c r="K1608" s="962"/>
      <c r="L1608" s="962"/>
      <c r="M1608" s="962"/>
      <c r="N1608" s="962"/>
      <c r="O1608" s="962"/>
      <c r="P1608" s="962"/>
      <c r="Q1608" s="962"/>
      <c r="R1608" s="962"/>
      <c r="S1608" s="962"/>
      <c r="T1608" s="962"/>
    </row>
    <row r="1609" spans="8:20" ht="12.75">
      <c r="H1609" s="962"/>
      <c r="I1609" s="962"/>
      <c r="J1609" s="962"/>
      <c r="K1609" s="962"/>
      <c r="L1609" s="962"/>
      <c r="M1609" s="962"/>
      <c r="N1609" s="962"/>
      <c r="O1609" s="962"/>
      <c r="P1609" s="962"/>
      <c r="Q1609" s="962"/>
      <c r="R1609" s="962"/>
      <c r="S1609" s="962"/>
      <c r="T1609" s="962"/>
    </row>
    <row r="1610" spans="8:20" ht="12.75">
      <c r="H1610" s="962"/>
      <c r="I1610" s="962"/>
      <c r="J1610" s="962"/>
      <c r="K1610" s="962"/>
      <c r="L1610" s="962"/>
      <c r="M1610" s="962"/>
      <c r="N1610" s="962"/>
      <c r="O1610" s="962"/>
      <c r="P1610" s="962"/>
      <c r="Q1610" s="962"/>
      <c r="R1610" s="962"/>
      <c r="S1610" s="962"/>
      <c r="T1610" s="962"/>
    </row>
    <row r="1611" spans="8:20" ht="12.75">
      <c r="H1611" s="962"/>
      <c r="I1611" s="962"/>
      <c r="J1611" s="962"/>
      <c r="K1611" s="962"/>
      <c r="L1611" s="962"/>
      <c r="M1611" s="962"/>
      <c r="N1611" s="962"/>
      <c r="O1611" s="962"/>
      <c r="P1611" s="962"/>
      <c r="Q1611" s="962"/>
      <c r="R1611" s="962"/>
      <c r="S1611" s="962"/>
      <c r="T1611" s="962"/>
    </row>
    <row r="1612" spans="8:20" ht="12.75">
      <c r="H1612" s="962"/>
      <c r="I1612" s="962"/>
      <c r="J1612" s="962"/>
      <c r="K1612" s="962"/>
      <c r="L1612" s="962"/>
      <c r="M1612" s="962"/>
      <c r="N1612" s="962"/>
      <c r="O1612" s="962"/>
      <c r="P1612" s="962"/>
      <c r="Q1612" s="962"/>
      <c r="R1612" s="962"/>
      <c r="S1612" s="962"/>
      <c r="T1612" s="962"/>
    </row>
    <row r="1613" spans="8:20" ht="12.75">
      <c r="H1613" s="962"/>
      <c r="I1613" s="962"/>
      <c r="J1613" s="962"/>
      <c r="K1613" s="962"/>
      <c r="L1613" s="962"/>
      <c r="M1613" s="962"/>
      <c r="N1613" s="962"/>
      <c r="O1613" s="962"/>
      <c r="P1613" s="962"/>
      <c r="Q1613" s="962"/>
      <c r="R1613" s="962"/>
      <c r="S1613" s="962"/>
      <c r="T1613" s="962"/>
    </row>
    <row r="1614" spans="8:20" ht="12.75">
      <c r="H1614" s="962"/>
      <c r="I1614" s="962"/>
      <c r="J1614" s="962"/>
      <c r="K1614" s="962"/>
      <c r="L1614" s="962"/>
      <c r="M1614" s="962"/>
      <c r="N1614" s="962"/>
      <c r="O1614" s="962"/>
      <c r="P1614" s="962"/>
      <c r="Q1614" s="962"/>
      <c r="R1614" s="962"/>
      <c r="S1614" s="962"/>
      <c r="T1614" s="962"/>
    </row>
    <row r="1615" spans="8:20" ht="12.75">
      <c r="H1615" s="962"/>
      <c r="I1615" s="962"/>
      <c r="J1615" s="962"/>
      <c r="K1615" s="962"/>
      <c r="L1615" s="962"/>
      <c r="M1615" s="962"/>
      <c r="N1615" s="962"/>
      <c r="O1615" s="962"/>
      <c r="P1615" s="962"/>
      <c r="Q1615" s="962"/>
      <c r="R1615" s="962"/>
      <c r="S1615" s="962"/>
      <c r="T1615" s="962"/>
    </row>
    <row r="1616" spans="8:20" ht="12.75">
      <c r="H1616" s="962"/>
      <c r="I1616" s="962"/>
      <c r="J1616" s="962"/>
      <c r="K1616" s="962"/>
      <c r="L1616" s="962"/>
      <c r="M1616" s="962"/>
      <c r="N1616" s="962"/>
      <c r="O1616" s="962"/>
      <c r="P1616" s="962"/>
      <c r="Q1616" s="962"/>
      <c r="R1616" s="962"/>
      <c r="S1616" s="962"/>
      <c r="T1616" s="962"/>
    </row>
    <row r="1617" spans="8:20" ht="12.75">
      <c r="H1617" s="962"/>
      <c r="I1617" s="962"/>
      <c r="J1617" s="962"/>
      <c r="K1617" s="962"/>
      <c r="L1617" s="962"/>
      <c r="M1617" s="962"/>
      <c r="N1617" s="962"/>
      <c r="O1617" s="962"/>
      <c r="P1617" s="962"/>
      <c r="Q1617" s="962"/>
      <c r="R1617" s="962"/>
      <c r="S1617" s="962"/>
      <c r="T1617" s="962"/>
    </row>
    <row r="1618" spans="8:20" ht="12.75">
      <c r="H1618" s="962"/>
      <c r="I1618" s="962"/>
      <c r="J1618" s="962"/>
      <c r="K1618" s="962"/>
      <c r="L1618" s="962"/>
      <c r="M1618" s="962"/>
      <c r="N1618" s="962"/>
      <c r="O1618" s="962"/>
      <c r="P1618" s="962"/>
      <c r="Q1618" s="962"/>
      <c r="R1618" s="962"/>
      <c r="S1618" s="962"/>
      <c r="T1618" s="962"/>
    </row>
    <row r="1619" spans="8:20" ht="12.75">
      <c r="H1619" s="962"/>
      <c r="I1619" s="962"/>
      <c r="J1619" s="962"/>
      <c r="K1619" s="962"/>
      <c r="L1619" s="962"/>
      <c r="M1619" s="962"/>
      <c r="N1619" s="962"/>
      <c r="O1619" s="962"/>
      <c r="P1619" s="962"/>
      <c r="Q1619" s="962"/>
      <c r="R1619" s="962"/>
      <c r="S1619" s="962"/>
      <c r="T1619" s="962"/>
    </row>
    <row r="1620" spans="8:20" ht="12.75">
      <c r="H1620" s="962"/>
      <c r="I1620" s="962"/>
      <c r="J1620" s="962"/>
      <c r="K1620" s="962"/>
      <c r="L1620" s="962"/>
      <c r="M1620" s="962"/>
      <c r="N1620" s="962"/>
      <c r="O1620" s="962"/>
      <c r="P1620" s="962"/>
      <c r="Q1620" s="962"/>
      <c r="R1620" s="962"/>
      <c r="S1620" s="962"/>
      <c r="T1620" s="962"/>
    </row>
    <row r="1621" spans="8:20" ht="12.75">
      <c r="H1621" s="962"/>
      <c r="I1621" s="962"/>
      <c r="J1621" s="962"/>
      <c r="K1621" s="962"/>
      <c r="L1621" s="962"/>
      <c r="M1621" s="962"/>
      <c r="N1621" s="962"/>
      <c r="O1621" s="962"/>
      <c r="P1621" s="962"/>
      <c r="Q1621" s="962"/>
      <c r="R1621" s="962"/>
      <c r="S1621" s="962"/>
      <c r="T1621" s="962"/>
    </row>
    <row r="1622" spans="8:20" ht="12.75">
      <c r="H1622" s="962"/>
      <c r="I1622" s="962"/>
      <c r="J1622" s="962"/>
      <c r="K1622" s="962"/>
      <c r="L1622" s="962"/>
      <c r="M1622" s="962"/>
      <c r="N1622" s="962"/>
      <c r="O1622" s="962"/>
      <c r="P1622" s="962"/>
      <c r="Q1622" s="962"/>
      <c r="R1622" s="962"/>
      <c r="S1622" s="962"/>
      <c r="T1622" s="962"/>
    </row>
    <row r="1623" spans="8:20" ht="12.75">
      <c r="H1623" s="962"/>
      <c r="I1623" s="962"/>
      <c r="J1623" s="962"/>
      <c r="K1623" s="962"/>
      <c r="L1623" s="962"/>
      <c r="M1623" s="962"/>
      <c r="N1623" s="962"/>
      <c r="O1623" s="962"/>
      <c r="P1623" s="962"/>
      <c r="Q1623" s="962"/>
      <c r="R1623" s="962"/>
      <c r="S1623" s="962"/>
      <c r="T1623" s="962"/>
    </row>
    <row r="1624" spans="8:20" ht="12.75">
      <c r="H1624" s="962"/>
      <c r="I1624" s="962"/>
      <c r="J1624" s="962"/>
      <c r="K1624" s="962"/>
      <c r="L1624" s="962"/>
      <c r="M1624" s="962"/>
      <c r="N1624" s="962"/>
      <c r="O1624" s="962"/>
      <c r="P1624" s="962"/>
      <c r="Q1624" s="962"/>
      <c r="R1624" s="962"/>
      <c r="S1624" s="962"/>
      <c r="T1624" s="962"/>
    </row>
    <row r="1625" spans="8:20" ht="12.75">
      <c r="H1625" s="962"/>
      <c r="I1625" s="962"/>
      <c r="J1625" s="962"/>
      <c r="K1625" s="962"/>
      <c r="L1625" s="962"/>
      <c r="M1625" s="962"/>
      <c r="N1625" s="962"/>
      <c r="O1625" s="962"/>
      <c r="P1625" s="962"/>
      <c r="Q1625" s="962"/>
      <c r="R1625" s="962"/>
      <c r="S1625" s="962"/>
      <c r="T1625" s="962"/>
    </row>
    <row r="1626" spans="8:20" ht="12.75">
      <c r="H1626" s="962"/>
      <c r="I1626" s="962"/>
      <c r="J1626" s="962"/>
      <c r="K1626" s="962"/>
      <c r="L1626" s="962"/>
      <c r="M1626" s="962"/>
      <c r="N1626" s="962"/>
      <c r="O1626" s="962"/>
      <c r="P1626" s="962"/>
      <c r="Q1626" s="962"/>
      <c r="R1626" s="962"/>
      <c r="S1626" s="962"/>
      <c r="T1626" s="962"/>
    </row>
    <row r="1627" spans="8:20" ht="12.75">
      <c r="H1627" s="962"/>
      <c r="I1627" s="962"/>
      <c r="J1627" s="962"/>
      <c r="K1627" s="962"/>
      <c r="L1627" s="962"/>
      <c r="M1627" s="962"/>
      <c r="N1627" s="962"/>
      <c r="O1627" s="962"/>
      <c r="P1627" s="962"/>
      <c r="Q1627" s="962"/>
      <c r="R1627" s="962"/>
      <c r="S1627" s="962"/>
      <c r="T1627" s="962"/>
    </row>
    <row r="1628" spans="8:20" ht="12.75">
      <c r="H1628" s="962"/>
      <c r="I1628" s="962"/>
      <c r="J1628" s="962"/>
      <c r="K1628" s="962"/>
      <c r="L1628" s="962"/>
      <c r="M1628" s="962"/>
      <c r="N1628" s="962"/>
      <c r="O1628" s="962"/>
      <c r="P1628" s="962"/>
      <c r="Q1628" s="962"/>
      <c r="R1628" s="962"/>
      <c r="S1628" s="962"/>
      <c r="T1628" s="962"/>
    </row>
    <row r="1629" spans="8:20" ht="12.75">
      <c r="H1629" s="962"/>
      <c r="I1629" s="962"/>
      <c r="J1629" s="962"/>
      <c r="K1629" s="962"/>
      <c r="L1629" s="962"/>
      <c r="M1629" s="962"/>
      <c r="N1629" s="962"/>
      <c r="O1629" s="962"/>
      <c r="P1629" s="962"/>
      <c r="Q1629" s="962"/>
      <c r="R1629" s="962"/>
      <c r="S1629" s="962"/>
      <c r="T1629" s="962"/>
    </row>
    <row r="1630" spans="8:20" ht="12.75">
      <c r="H1630" s="962"/>
      <c r="I1630" s="962"/>
      <c r="J1630" s="962"/>
      <c r="K1630" s="962"/>
      <c r="L1630" s="962"/>
      <c r="M1630" s="962"/>
      <c r="N1630" s="962"/>
      <c r="O1630" s="962"/>
      <c r="P1630" s="962"/>
      <c r="Q1630" s="962"/>
      <c r="R1630" s="962"/>
      <c r="S1630" s="962"/>
      <c r="T1630" s="962"/>
    </row>
    <row r="1631" spans="8:20" ht="12.75">
      <c r="H1631" s="962"/>
      <c r="I1631" s="962"/>
      <c r="J1631" s="962"/>
      <c r="K1631" s="962"/>
      <c r="L1631" s="962"/>
      <c r="M1631" s="962"/>
      <c r="N1631" s="962"/>
      <c r="O1631" s="962"/>
      <c r="P1631" s="962"/>
      <c r="Q1631" s="962"/>
      <c r="R1631" s="962"/>
      <c r="S1631" s="962"/>
      <c r="T1631" s="962"/>
    </row>
    <row r="1632" spans="8:20" ht="12.75">
      <c r="H1632" s="962"/>
      <c r="I1632" s="962"/>
      <c r="J1632" s="962"/>
      <c r="K1632" s="962"/>
      <c r="L1632" s="962"/>
      <c r="M1632" s="962"/>
      <c r="N1632" s="962"/>
      <c r="O1632" s="962"/>
      <c r="P1632" s="962"/>
      <c r="Q1632" s="962"/>
      <c r="R1632" s="962"/>
      <c r="S1632" s="962"/>
      <c r="T1632" s="962"/>
    </row>
    <row r="1633" spans="8:20" ht="12.75">
      <c r="H1633" s="962"/>
      <c r="I1633" s="962"/>
      <c r="J1633" s="962"/>
      <c r="K1633" s="962"/>
      <c r="L1633" s="962"/>
      <c r="M1633" s="962"/>
      <c r="N1633" s="962"/>
      <c r="O1633" s="962"/>
      <c r="P1633" s="962"/>
      <c r="Q1633" s="962"/>
      <c r="R1633" s="962"/>
      <c r="S1633" s="962"/>
      <c r="T1633" s="962"/>
    </row>
    <row r="1634" spans="8:20" ht="12.75">
      <c r="H1634" s="962"/>
      <c r="I1634" s="962"/>
      <c r="J1634" s="962"/>
      <c r="K1634" s="962"/>
      <c r="L1634" s="962"/>
      <c r="M1634" s="962"/>
      <c r="N1634" s="962"/>
      <c r="O1634" s="962"/>
      <c r="P1634" s="962"/>
      <c r="Q1634" s="962"/>
      <c r="R1634" s="962"/>
      <c r="S1634" s="962"/>
      <c r="T1634" s="962"/>
    </row>
    <row r="1635" spans="8:20" ht="12.75">
      <c r="H1635" s="962"/>
      <c r="I1635" s="962"/>
      <c r="J1635" s="962"/>
      <c r="K1635" s="962"/>
      <c r="L1635" s="962"/>
      <c r="M1635" s="962"/>
      <c r="N1635" s="962"/>
      <c r="O1635" s="962"/>
      <c r="P1635" s="962"/>
      <c r="Q1635" s="962"/>
      <c r="R1635" s="962"/>
      <c r="S1635" s="962"/>
      <c r="T1635" s="962"/>
    </row>
    <row r="1636" spans="8:20" ht="12.75">
      <c r="H1636" s="962"/>
      <c r="I1636" s="962"/>
      <c r="J1636" s="962"/>
      <c r="K1636" s="962"/>
      <c r="L1636" s="962"/>
      <c r="M1636" s="962"/>
      <c r="N1636" s="962"/>
      <c r="O1636" s="962"/>
      <c r="P1636" s="962"/>
      <c r="Q1636" s="962"/>
      <c r="R1636" s="962"/>
      <c r="S1636" s="962"/>
      <c r="T1636" s="962"/>
    </row>
    <row r="1637" spans="8:20" ht="12.75">
      <c r="H1637" s="962"/>
      <c r="I1637" s="962"/>
      <c r="J1637" s="962"/>
      <c r="K1637" s="962"/>
      <c r="L1637" s="962"/>
      <c r="M1637" s="962"/>
      <c r="N1637" s="962"/>
      <c r="O1637" s="962"/>
      <c r="P1637" s="962"/>
      <c r="Q1637" s="962"/>
      <c r="R1637" s="962"/>
      <c r="S1637" s="962"/>
      <c r="T1637" s="962"/>
    </row>
    <row r="1638" spans="8:20" ht="12.75">
      <c r="H1638" s="962"/>
      <c r="I1638" s="962"/>
      <c r="J1638" s="962"/>
      <c r="K1638" s="962"/>
      <c r="L1638" s="962"/>
      <c r="M1638" s="962"/>
      <c r="N1638" s="962"/>
      <c r="O1638" s="962"/>
      <c r="P1638" s="962"/>
      <c r="Q1638" s="962"/>
      <c r="R1638" s="962"/>
      <c r="S1638" s="962"/>
      <c r="T1638" s="962"/>
    </row>
    <row r="1639" spans="8:20" ht="12.75">
      <c r="H1639" s="962"/>
      <c r="I1639" s="962"/>
      <c r="J1639" s="962"/>
      <c r="K1639" s="962"/>
      <c r="L1639" s="962"/>
      <c r="M1639" s="962"/>
      <c r="N1639" s="962"/>
      <c r="O1639" s="962"/>
      <c r="P1639" s="962"/>
      <c r="Q1639" s="962"/>
      <c r="R1639" s="962"/>
      <c r="S1639" s="962"/>
      <c r="T1639" s="962"/>
    </row>
    <row r="1640" spans="8:20" ht="12.75">
      <c r="H1640" s="962"/>
      <c r="I1640" s="962"/>
      <c r="J1640" s="962"/>
      <c r="K1640" s="962"/>
      <c r="L1640" s="962"/>
      <c r="M1640" s="962"/>
      <c r="N1640" s="962"/>
      <c r="O1640" s="962"/>
      <c r="P1640" s="962"/>
      <c r="Q1640" s="962"/>
      <c r="R1640" s="962"/>
      <c r="S1640" s="962"/>
      <c r="T1640" s="962"/>
    </row>
    <row r="1641" spans="8:20" ht="12.75">
      <c r="H1641" s="962"/>
      <c r="I1641" s="962"/>
      <c r="J1641" s="962"/>
      <c r="K1641" s="962"/>
      <c r="L1641" s="962"/>
      <c r="M1641" s="962"/>
      <c r="N1641" s="962"/>
      <c r="O1641" s="962"/>
      <c r="P1641" s="962"/>
      <c r="Q1641" s="962"/>
      <c r="R1641" s="962"/>
      <c r="S1641" s="962"/>
      <c r="T1641" s="962"/>
    </row>
    <row r="1642" spans="8:20" ht="12.75">
      <c r="H1642" s="962"/>
      <c r="I1642" s="962"/>
      <c r="J1642" s="962"/>
      <c r="K1642" s="962"/>
      <c r="L1642" s="962"/>
      <c r="M1642" s="962"/>
      <c r="N1642" s="962"/>
      <c r="O1642" s="962"/>
      <c r="P1642" s="962"/>
      <c r="Q1642" s="962"/>
      <c r="R1642" s="962"/>
      <c r="S1642" s="962"/>
      <c r="T1642" s="962"/>
    </row>
    <row r="1643" spans="8:20" ht="12.75">
      <c r="H1643" s="962"/>
      <c r="I1643" s="962"/>
      <c r="J1643" s="962"/>
      <c r="K1643" s="962"/>
      <c r="L1643" s="962"/>
      <c r="M1643" s="962"/>
      <c r="N1643" s="962"/>
      <c r="O1643" s="962"/>
      <c r="P1643" s="962"/>
      <c r="Q1643" s="962"/>
      <c r="R1643" s="962"/>
      <c r="S1643" s="962"/>
      <c r="T1643" s="962"/>
    </row>
    <row r="1644" spans="8:20" ht="12.75">
      <c r="H1644" s="962"/>
      <c r="I1644" s="962"/>
      <c r="J1644" s="962"/>
      <c r="K1644" s="962"/>
      <c r="L1644" s="962"/>
      <c r="M1644" s="962"/>
      <c r="N1644" s="962"/>
      <c r="O1644" s="962"/>
      <c r="P1644" s="962"/>
      <c r="Q1644" s="962"/>
      <c r="R1644" s="962"/>
      <c r="S1644" s="962"/>
      <c r="T1644" s="962"/>
    </row>
    <row r="1645" spans="8:20" ht="12.75">
      <c r="H1645" s="962"/>
      <c r="I1645" s="962"/>
      <c r="J1645" s="962"/>
      <c r="K1645" s="962"/>
      <c r="L1645" s="962"/>
      <c r="M1645" s="962"/>
      <c r="N1645" s="962"/>
      <c r="O1645" s="962"/>
      <c r="P1645" s="962"/>
      <c r="Q1645" s="962"/>
      <c r="R1645" s="962"/>
      <c r="S1645" s="962"/>
      <c r="T1645" s="962"/>
    </row>
    <row r="1646" spans="8:20" ht="12.75">
      <c r="H1646" s="962"/>
      <c r="I1646" s="962"/>
      <c r="J1646" s="962"/>
      <c r="K1646" s="962"/>
      <c r="L1646" s="962"/>
      <c r="M1646" s="962"/>
      <c r="N1646" s="962"/>
      <c r="O1646" s="962"/>
      <c r="P1646" s="962"/>
      <c r="Q1646" s="962"/>
      <c r="R1646" s="962"/>
      <c r="S1646" s="962"/>
      <c r="T1646" s="962"/>
    </row>
    <row r="1647" spans="8:20" ht="12.75">
      <c r="H1647" s="962"/>
      <c r="I1647" s="962"/>
      <c r="J1647" s="962"/>
      <c r="K1647" s="962"/>
      <c r="L1647" s="962"/>
      <c r="M1647" s="962"/>
      <c r="N1647" s="962"/>
      <c r="O1647" s="962"/>
      <c r="P1647" s="962"/>
      <c r="Q1647" s="962"/>
      <c r="R1647" s="962"/>
      <c r="S1647" s="962"/>
      <c r="T1647" s="962"/>
    </row>
    <row r="1648" spans="8:20" ht="12.75">
      <c r="H1648" s="962"/>
      <c r="I1648" s="962"/>
      <c r="J1648" s="962"/>
      <c r="K1648" s="962"/>
      <c r="L1648" s="962"/>
      <c r="M1648" s="962"/>
      <c r="N1648" s="962"/>
      <c r="O1648" s="962"/>
      <c r="P1648" s="962"/>
      <c r="Q1648" s="962"/>
      <c r="R1648" s="962"/>
      <c r="S1648" s="962"/>
      <c r="T1648" s="962"/>
    </row>
    <row r="1649" spans="8:20" ht="12.75">
      <c r="H1649" s="962"/>
      <c r="I1649" s="962"/>
      <c r="J1649" s="962"/>
      <c r="K1649" s="962"/>
      <c r="L1649" s="962"/>
      <c r="M1649" s="962"/>
      <c r="N1649" s="962"/>
      <c r="O1649" s="962"/>
      <c r="P1649" s="962"/>
      <c r="Q1649" s="962"/>
      <c r="R1649" s="962"/>
      <c r="S1649" s="962"/>
      <c r="T1649" s="962"/>
    </row>
    <row r="1650" spans="8:20" ht="12.75">
      <c r="H1650" s="962"/>
      <c r="I1650" s="962"/>
      <c r="J1650" s="962"/>
      <c r="K1650" s="962"/>
      <c r="L1650" s="962"/>
      <c r="M1650" s="962"/>
      <c r="N1650" s="962"/>
      <c r="O1650" s="962"/>
      <c r="P1650" s="962"/>
      <c r="Q1650" s="962"/>
      <c r="R1650" s="962"/>
      <c r="S1650" s="962"/>
      <c r="T1650" s="962"/>
    </row>
    <row r="1651" spans="8:20" ht="12.75">
      <c r="H1651" s="962"/>
      <c r="I1651" s="962"/>
      <c r="J1651" s="962"/>
      <c r="K1651" s="962"/>
      <c r="L1651" s="962"/>
      <c r="M1651" s="962"/>
      <c r="N1651" s="962"/>
      <c r="O1651" s="962"/>
      <c r="P1651" s="962"/>
      <c r="Q1651" s="962"/>
      <c r="R1651" s="962"/>
      <c r="S1651" s="962"/>
      <c r="T1651" s="962"/>
    </row>
    <row r="1652" spans="8:20" ht="12.75">
      <c r="H1652" s="962"/>
      <c r="I1652" s="962"/>
      <c r="J1652" s="962"/>
      <c r="K1652" s="962"/>
      <c r="L1652" s="962"/>
      <c r="M1652" s="962"/>
      <c r="N1652" s="962"/>
      <c r="O1652" s="962"/>
      <c r="P1652" s="962"/>
      <c r="Q1652" s="962"/>
      <c r="R1652" s="962"/>
      <c r="S1652" s="962"/>
      <c r="T1652" s="962"/>
    </row>
    <row r="1653" spans="8:20" ht="12.75">
      <c r="H1653" s="962"/>
      <c r="I1653" s="962"/>
      <c r="J1653" s="962"/>
      <c r="K1653" s="962"/>
      <c r="L1653" s="962"/>
      <c r="M1653" s="962"/>
      <c r="N1653" s="962"/>
      <c r="O1653" s="962"/>
      <c r="P1653" s="962"/>
      <c r="Q1653" s="962"/>
      <c r="R1653" s="962"/>
      <c r="S1653" s="962"/>
      <c r="T1653" s="962"/>
    </row>
    <row r="1654" spans="8:20" ht="12.75">
      <c r="H1654" s="962"/>
      <c r="I1654" s="962"/>
      <c r="J1654" s="962"/>
      <c r="K1654" s="962"/>
      <c r="L1654" s="962"/>
      <c r="M1654" s="962"/>
      <c r="N1654" s="962"/>
      <c r="O1654" s="962"/>
      <c r="P1654" s="962"/>
      <c r="Q1654" s="962"/>
      <c r="R1654" s="962"/>
      <c r="S1654" s="962"/>
      <c r="T1654" s="962"/>
    </row>
    <row r="1655" spans="8:20" ht="12.75">
      <c r="H1655" s="962"/>
      <c r="I1655" s="962"/>
      <c r="J1655" s="962"/>
      <c r="K1655" s="962"/>
      <c r="L1655" s="962"/>
      <c r="M1655" s="962"/>
      <c r="N1655" s="962"/>
      <c r="O1655" s="962"/>
      <c r="P1655" s="962"/>
      <c r="Q1655" s="962"/>
      <c r="R1655" s="962"/>
      <c r="S1655" s="962"/>
      <c r="T1655" s="962"/>
    </row>
    <row r="1656" spans="8:20" ht="12.75">
      <c r="H1656" s="962"/>
      <c r="I1656" s="962"/>
      <c r="J1656" s="962"/>
      <c r="K1656" s="962"/>
      <c r="L1656" s="962"/>
      <c r="M1656" s="962"/>
      <c r="N1656" s="962"/>
      <c r="O1656" s="962"/>
      <c r="P1656" s="962"/>
      <c r="Q1656" s="962"/>
      <c r="R1656" s="962"/>
      <c r="S1656" s="962"/>
      <c r="T1656" s="962"/>
    </row>
    <row r="1657" spans="8:20" ht="12.75">
      <c r="H1657" s="962"/>
      <c r="I1657" s="962"/>
      <c r="J1657" s="962"/>
      <c r="K1657" s="962"/>
      <c r="L1657" s="962"/>
      <c r="M1657" s="962"/>
      <c r="N1657" s="962"/>
      <c r="O1657" s="962"/>
      <c r="P1657" s="962"/>
      <c r="Q1657" s="962"/>
      <c r="R1657" s="962"/>
      <c r="S1657" s="962"/>
      <c r="T1657" s="962"/>
    </row>
    <row r="1658" spans="8:20" ht="12.75">
      <c r="H1658" s="962"/>
      <c r="I1658" s="962"/>
      <c r="J1658" s="962"/>
      <c r="K1658" s="962"/>
      <c r="L1658" s="962"/>
      <c r="M1658" s="962"/>
      <c r="N1658" s="962"/>
      <c r="O1658" s="962"/>
      <c r="P1658" s="962"/>
      <c r="Q1658" s="962"/>
      <c r="R1658" s="962"/>
      <c r="S1658" s="962"/>
      <c r="T1658" s="962"/>
    </row>
    <row r="1659" spans="8:20" ht="12.75">
      <c r="H1659" s="962"/>
      <c r="I1659" s="962"/>
      <c r="J1659" s="962"/>
      <c r="K1659" s="962"/>
      <c r="L1659" s="962"/>
      <c r="M1659" s="962"/>
      <c r="N1659" s="962"/>
      <c r="O1659" s="962"/>
      <c r="P1659" s="962"/>
      <c r="Q1659" s="962"/>
      <c r="R1659" s="962"/>
      <c r="S1659" s="962"/>
      <c r="T1659" s="962"/>
    </row>
    <row r="1660" spans="8:20" ht="12.75">
      <c r="H1660" s="962"/>
      <c r="I1660" s="962"/>
      <c r="J1660" s="962"/>
      <c r="K1660" s="962"/>
      <c r="L1660" s="962"/>
      <c r="M1660" s="962"/>
      <c r="N1660" s="962"/>
      <c r="O1660" s="962"/>
      <c r="P1660" s="962"/>
      <c r="Q1660" s="962"/>
      <c r="R1660" s="962"/>
      <c r="S1660" s="962"/>
      <c r="T1660" s="962"/>
    </row>
    <row r="1661" spans="8:20" ht="12.75">
      <c r="H1661" s="962"/>
      <c r="I1661" s="962"/>
      <c r="J1661" s="962"/>
      <c r="K1661" s="962"/>
      <c r="L1661" s="962"/>
      <c r="M1661" s="962"/>
      <c r="N1661" s="962"/>
      <c r="O1661" s="962"/>
      <c r="P1661" s="962"/>
      <c r="Q1661" s="962"/>
      <c r="R1661" s="962"/>
      <c r="S1661" s="962"/>
      <c r="T1661" s="962"/>
    </row>
    <row r="1662" spans="8:20" ht="12.75">
      <c r="H1662" s="962"/>
      <c r="I1662" s="962"/>
      <c r="J1662" s="962"/>
      <c r="K1662" s="962"/>
      <c r="L1662" s="962"/>
      <c r="M1662" s="962"/>
      <c r="N1662" s="962"/>
      <c r="O1662" s="962"/>
      <c r="P1662" s="962"/>
      <c r="Q1662" s="962"/>
      <c r="R1662" s="962"/>
      <c r="S1662" s="962"/>
      <c r="T1662" s="962"/>
    </row>
    <row r="1663" spans="8:20" ht="12.75">
      <c r="H1663" s="962"/>
      <c r="I1663" s="962"/>
      <c r="J1663" s="962"/>
      <c r="K1663" s="962"/>
      <c r="L1663" s="962"/>
      <c r="M1663" s="962"/>
      <c r="N1663" s="962"/>
      <c r="O1663" s="962"/>
      <c r="P1663" s="962"/>
      <c r="Q1663" s="962"/>
      <c r="R1663" s="962"/>
      <c r="S1663" s="962"/>
      <c r="T1663" s="962"/>
    </row>
    <row r="1664" spans="8:20" ht="12.75">
      <c r="H1664" s="962"/>
      <c r="I1664" s="962"/>
      <c r="J1664" s="962"/>
      <c r="K1664" s="962"/>
      <c r="L1664" s="962"/>
      <c r="M1664" s="962"/>
      <c r="N1664" s="962"/>
      <c r="O1664" s="962"/>
      <c r="P1664" s="962"/>
      <c r="Q1664" s="962"/>
      <c r="R1664" s="962"/>
      <c r="S1664" s="962"/>
      <c r="T1664" s="962"/>
    </row>
    <row r="1665" spans="8:20" ht="12.75">
      <c r="H1665" s="962"/>
      <c r="I1665" s="962"/>
      <c r="J1665" s="962"/>
      <c r="K1665" s="962"/>
      <c r="L1665" s="962"/>
      <c r="M1665" s="962"/>
      <c r="N1665" s="962"/>
      <c r="O1665" s="962"/>
      <c r="P1665" s="962"/>
      <c r="Q1665" s="962"/>
      <c r="R1665" s="962"/>
      <c r="S1665" s="962"/>
      <c r="T1665" s="962"/>
    </row>
    <row r="1666" spans="8:20" ht="12.75">
      <c r="H1666" s="962"/>
      <c r="I1666" s="962"/>
      <c r="J1666" s="962"/>
      <c r="K1666" s="962"/>
      <c r="L1666" s="962"/>
      <c r="M1666" s="962"/>
      <c r="N1666" s="962"/>
      <c r="O1666" s="962"/>
      <c r="P1666" s="962"/>
      <c r="Q1666" s="962"/>
      <c r="R1666" s="962"/>
      <c r="S1666" s="962"/>
      <c r="T1666" s="962"/>
    </row>
    <row r="1667" spans="8:20" ht="12.75">
      <c r="H1667" s="962"/>
      <c r="I1667" s="962"/>
      <c r="J1667" s="962"/>
      <c r="K1667" s="962"/>
      <c r="L1667" s="962"/>
      <c r="M1667" s="962"/>
      <c r="N1667" s="962"/>
      <c r="O1667" s="962"/>
      <c r="P1667" s="962"/>
      <c r="Q1667" s="962"/>
      <c r="R1667" s="962"/>
      <c r="S1667" s="962"/>
      <c r="T1667" s="962"/>
    </row>
    <row r="1668" spans="8:20" ht="12.75">
      <c r="H1668" s="962"/>
      <c r="I1668" s="962"/>
      <c r="J1668" s="962"/>
      <c r="K1668" s="962"/>
      <c r="L1668" s="962"/>
      <c r="M1668" s="962"/>
      <c r="N1668" s="962"/>
      <c r="O1668" s="962"/>
      <c r="P1668" s="962"/>
      <c r="Q1668" s="962"/>
      <c r="R1668" s="962"/>
      <c r="S1668" s="962"/>
      <c r="T1668" s="962"/>
    </row>
    <row r="1669" spans="8:20" ht="12.75">
      <c r="H1669" s="962"/>
      <c r="I1669" s="962"/>
      <c r="J1669" s="962"/>
      <c r="K1669" s="962"/>
      <c r="L1669" s="962"/>
      <c r="M1669" s="962"/>
      <c r="N1669" s="962"/>
      <c r="O1669" s="962"/>
      <c r="P1669" s="962"/>
      <c r="Q1669" s="962"/>
      <c r="R1669" s="962"/>
      <c r="S1669" s="962"/>
      <c r="T1669" s="962"/>
    </row>
    <row r="1670" spans="8:20" ht="12.75">
      <c r="H1670" s="962"/>
      <c r="I1670" s="962"/>
      <c r="J1670" s="962"/>
      <c r="K1670" s="962"/>
      <c r="L1670" s="962"/>
      <c r="M1670" s="962"/>
      <c r="N1670" s="962"/>
      <c r="O1670" s="962"/>
      <c r="P1670" s="962"/>
      <c r="Q1670" s="962"/>
      <c r="R1670" s="962"/>
      <c r="S1670" s="962"/>
      <c r="T1670" s="962"/>
    </row>
    <row r="1671" spans="8:20" ht="12.75">
      <c r="H1671" s="962"/>
      <c r="I1671" s="962"/>
      <c r="J1671" s="962"/>
      <c r="K1671" s="962"/>
      <c r="L1671" s="962"/>
      <c r="M1671" s="962"/>
      <c r="N1671" s="962"/>
      <c r="O1671" s="962"/>
      <c r="P1671" s="962"/>
      <c r="Q1671" s="962"/>
      <c r="R1671" s="962"/>
      <c r="S1671" s="962"/>
      <c r="T1671" s="962"/>
    </row>
    <row r="1672" spans="8:20" ht="12.75">
      <c r="H1672" s="962"/>
      <c r="I1672" s="962"/>
      <c r="J1672" s="962"/>
      <c r="K1672" s="962"/>
      <c r="L1672" s="962"/>
      <c r="M1672" s="962"/>
      <c r="N1672" s="962"/>
      <c r="O1672" s="962"/>
      <c r="P1672" s="962"/>
      <c r="Q1672" s="962"/>
      <c r="R1672" s="962"/>
      <c r="S1672" s="962"/>
      <c r="T1672" s="962"/>
    </row>
    <row r="1673" spans="8:20" ht="12.75">
      <c r="H1673" s="962"/>
      <c r="I1673" s="962"/>
      <c r="J1673" s="962"/>
      <c r="K1673" s="962"/>
      <c r="L1673" s="962"/>
      <c r="M1673" s="962"/>
      <c r="N1673" s="962"/>
      <c r="O1673" s="962"/>
      <c r="P1673" s="962"/>
      <c r="Q1673" s="962"/>
      <c r="R1673" s="962"/>
      <c r="S1673" s="962"/>
      <c r="T1673" s="962"/>
    </row>
    <row r="1674" spans="8:20" ht="12.75">
      <c r="H1674" s="962"/>
      <c r="I1674" s="962"/>
      <c r="J1674" s="962"/>
      <c r="K1674" s="962"/>
      <c r="L1674" s="962"/>
      <c r="M1674" s="962"/>
      <c r="N1674" s="962"/>
      <c r="O1674" s="962"/>
      <c r="P1674" s="962"/>
      <c r="Q1674" s="962"/>
      <c r="R1674" s="962"/>
      <c r="S1674" s="962"/>
      <c r="T1674" s="962"/>
    </row>
    <row r="1675" spans="8:20" ht="12.75">
      <c r="H1675" s="962"/>
      <c r="I1675" s="962"/>
      <c r="J1675" s="962"/>
      <c r="K1675" s="962"/>
      <c r="L1675" s="962"/>
      <c r="M1675" s="962"/>
      <c r="N1675" s="962"/>
      <c r="O1675" s="962"/>
      <c r="P1675" s="962"/>
      <c r="Q1675" s="962"/>
      <c r="R1675" s="962"/>
      <c r="S1675" s="962"/>
      <c r="T1675" s="962"/>
    </row>
    <row r="1676" spans="8:20" ht="12.75">
      <c r="H1676" s="962"/>
      <c r="I1676" s="962"/>
      <c r="J1676" s="962"/>
      <c r="K1676" s="962"/>
      <c r="L1676" s="962"/>
      <c r="M1676" s="962"/>
      <c r="N1676" s="962"/>
      <c r="O1676" s="962"/>
      <c r="P1676" s="962"/>
      <c r="Q1676" s="962"/>
      <c r="R1676" s="962"/>
      <c r="S1676" s="962"/>
      <c r="T1676" s="962"/>
    </row>
    <row r="1677" spans="8:20" ht="12.75">
      <c r="H1677" s="962"/>
      <c r="I1677" s="962"/>
      <c r="J1677" s="962"/>
      <c r="K1677" s="962"/>
      <c r="L1677" s="962"/>
      <c r="M1677" s="962"/>
      <c r="N1677" s="962"/>
      <c r="O1677" s="962"/>
      <c r="P1677" s="962"/>
      <c r="Q1677" s="962"/>
      <c r="R1677" s="962"/>
      <c r="S1677" s="962"/>
      <c r="T1677" s="962"/>
    </row>
    <row r="1678" spans="8:20" ht="12.75">
      <c r="H1678" s="962"/>
      <c r="I1678" s="962"/>
      <c r="J1678" s="962"/>
      <c r="K1678" s="962"/>
      <c r="L1678" s="962"/>
      <c r="M1678" s="962"/>
      <c r="N1678" s="962"/>
      <c r="O1678" s="962"/>
      <c r="P1678" s="962"/>
      <c r="Q1678" s="962"/>
      <c r="R1678" s="962"/>
      <c r="S1678" s="962"/>
      <c r="T1678" s="962"/>
    </row>
    <row r="1679" spans="8:20" ht="12.75">
      <c r="H1679" s="962"/>
      <c r="I1679" s="962"/>
      <c r="J1679" s="962"/>
      <c r="K1679" s="962"/>
      <c r="L1679" s="962"/>
      <c r="M1679" s="962"/>
      <c r="N1679" s="962"/>
      <c r="O1679" s="962"/>
      <c r="P1679" s="962"/>
      <c r="Q1679" s="962"/>
      <c r="R1679" s="962"/>
      <c r="S1679" s="962"/>
      <c r="T1679" s="962"/>
    </row>
    <row r="1680" spans="8:20" ht="12.75">
      <c r="H1680" s="962"/>
      <c r="I1680" s="962"/>
      <c r="J1680" s="962"/>
      <c r="K1680" s="962"/>
      <c r="L1680" s="962"/>
      <c r="M1680" s="962"/>
      <c r="N1680" s="962"/>
      <c r="O1680" s="962"/>
      <c r="P1680" s="962"/>
      <c r="Q1680" s="962"/>
      <c r="R1680" s="962"/>
      <c r="S1680" s="962"/>
      <c r="T1680" s="962"/>
    </row>
    <row r="1681" spans="8:20" ht="12.75">
      <c r="H1681" s="962"/>
      <c r="I1681" s="962"/>
      <c r="J1681" s="962"/>
      <c r="K1681" s="962"/>
      <c r="L1681" s="962"/>
      <c r="M1681" s="962"/>
      <c r="N1681" s="962"/>
      <c r="O1681" s="962"/>
      <c r="P1681" s="962"/>
      <c r="Q1681" s="962"/>
      <c r="R1681" s="962"/>
      <c r="S1681" s="962"/>
      <c r="T1681" s="962"/>
    </row>
    <row r="1682" spans="8:20" ht="12.75">
      <c r="H1682" s="962"/>
      <c r="I1682" s="962"/>
      <c r="J1682" s="962"/>
      <c r="K1682" s="962"/>
      <c r="L1682" s="962"/>
      <c r="M1682" s="962"/>
      <c r="N1682" s="962"/>
      <c r="O1682" s="962"/>
      <c r="P1682" s="962"/>
      <c r="Q1682" s="962"/>
      <c r="R1682" s="962"/>
      <c r="S1682" s="962"/>
      <c r="T1682" s="962"/>
    </row>
    <row r="1683" spans="8:20" ht="12.75">
      <c r="H1683" s="962"/>
      <c r="I1683" s="962"/>
      <c r="J1683" s="962"/>
      <c r="K1683" s="962"/>
      <c r="L1683" s="962"/>
      <c r="M1683" s="962"/>
      <c r="N1683" s="962"/>
      <c r="O1683" s="962"/>
      <c r="P1683" s="962"/>
      <c r="Q1683" s="962"/>
      <c r="R1683" s="962"/>
      <c r="S1683" s="962"/>
      <c r="T1683" s="962"/>
    </row>
    <row r="1684" spans="8:20" ht="12.75">
      <c r="H1684" s="962"/>
      <c r="I1684" s="962"/>
      <c r="J1684" s="962"/>
      <c r="K1684" s="962"/>
      <c r="L1684" s="962"/>
      <c r="M1684" s="962"/>
      <c r="N1684" s="962"/>
      <c r="O1684" s="962"/>
      <c r="P1684" s="962"/>
      <c r="Q1684" s="962"/>
      <c r="R1684" s="962"/>
      <c r="S1684" s="962"/>
      <c r="T1684" s="962"/>
    </row>
    <row r="1685" spans="8:20" ht="12.75">
      <c r="H1685" s="962"/>
      <c r="I1685" s="962"/>
      <c r="J1685" s="962"/>
      <c r="K1685" s="962"/>
      <c r="L1685" s="962"/>
      <c r="M1685" s="962"/>
      <c r="N1685" s="962"/>
      <c r="O1685" s="962"/>
      <c r="P1685" s="962"/>
      <c r="Q1685" s="962"/>
      <c r="R1685" s="962"/>
      <c r="S1685" s="962"/>
      <c r="T1685" s="962"/>
    </row>
    <row r="1686" spans="8:20" ht="12.75">
      <c r="H1686" s="962"/>
      <c r="I1686" s="962"/>
      <c r="J1686" s="962"/>
      <c r="K1686" s="962"/>
      <c r="L1686" s="962"/>
      <c r="M1686" s="962"/>
      <c r="N1686" s="962"/>
      <c r="O1686" s="962"/>
      <c r="P1686" s="962"/>
      <c r="Q1686" s="962"/>
      <c r="R1686" s="962"/>
      <c r="S1686" s="962"/>
      <c r="T1686" s="962"/>
    </row>
    <row r="1687" spans="8:20" ht="12.75">
      <c r="H1687" s="962"/>
      <c r="I1687" s="962"/>
      <c r="J1687" s="962"/>
      <c r="K1687" s="962"/>
      <c r="L1687" s="962"/>
      <c r="M1687" s="962"/>
      <c r="N1687" s="962"/>
      <c r="O1687" s="962"/>
      <c r="P1687" s="962"/>
      <c r="Q1687" s="962"/>
      <c r="R1687" s="962"/>
      <c r="S1687" s="962"/>
      <c r="T1687" s="962"/>
    </row>
    <row r="1688" spans="8:20" ht="12.75">
      <c r="H1688" s="962"/>
      <c r="I1688" s="962"/>
      <c r="J1688" s="962"/>
      <c r="K1688" s="962"/>
      <c r="L1688" s="962"/>
      <c r="M1688" s="962"/>
      <c r="N1688" s="962"/>
      <c r="O1688" s="962"/>
      <c r="P1688" s="962"/>
      <c r="Q1688" s="962"/>
      <c r="R1688" s="962"/>
      <c r="S1688" s="962"/>
      <c r="T1688" s="962"/>
    </row>
    <row r="1689" spans="8:20" ht="12.75">
      <c r="H1689" s="962"/>
      <c r="I1689" s="962"/>
      <c r="J1689" s="962"/>
      <c r="K1689" s="962"/>
      <c r="L1689" s="962"/>
      <c r="M1689" s="962"/>
      <c r="N1689" s="962"/>
      <c r="O1689" s="962"/>
      <c r="P1689" s="962"/>
      <c r="Q1689" s="962"/>
      <c r="R1689" s="962"/>
      <c r="S1689" s="962"/>
      <c r="T1689" s="962"/>
    </row>
    <row r="1690" spans="8:20" ht="12.75">
      <c r="H1690" s="962"/>
      <c r="I1690" s="962"/>
      <c r="J1690" s="962"/>
      <c r="K1690" s="962"/>
      <c r="L1690" s="962"/>
      <c r="M1690" s="962"/>
      <c r="N1690" s="962"/>
      <c r="O1690" s="962"/>
      <c r="P1690" s="962"/>
      <c r="Q1690" s="962"/>
      <c r="R1690" s="962"/>
      <c r="S1690" s="962"/>
      <c r="T1690" s="962"/>
    </row>
    <row r="1691" spans="8:20" ht="12.75">
      <c r="H1691" s="962"/>
      <c r="I1691" s="962"/>
      <c r="J1691" s="962"/>
      <c r="K1691" s="962"/>
      <c r="L1691" s="962"/>
      <c r="M1691" s="962"/>
      <c r="N1691" s="962"/>
      <c r="O1691" s="962"/>
      <c r="P1691" s="962"/>
      <c r="Q1691" s="962"/>
      <c r="R1691" s="962"/>
      <c r="S1691" s="962"/>
      <c r="T1691" s="962"/>
    </row>
    <row r="1692" spans="8:20" ht="12.75">
      <c r="H1692" s="962"/>
      <c r="I1692" s="962"/>
      <c r="J1692" s="962"/>
      <c r="K1692" s="962"/>
      <c r="L1692" s="962"/>
      <c r="M1692" s="962"/>
      <c r="N1692" s="962"/>
      <c r="O1692" s="962"/>
      <c r="P1692" s="962"/>
      <c r="Q1692" s="962"/>
      <c r="R1692" s="962"/>
      <c r="S1692" s="962"/>
      <c r="T1692" s="962"/>
    </row>
    <row r="1693" spans="8:20" ht="12.75">
      <c r="H1693" s="962"/>
      <c r="I1693" s="962"/>
      <c r="J1693" s="962"/>
      <c r="K1693" s="962"/>
      <c r="L1693" s="962"/>
      <c r="M1693" s="962"/>
      <c r="N1693" s="962"/>
      <c r="O1693" s="962"/>
      <c r="P1693" s="962"/>
      <c r="Q1693" s="962"/>
      <c r="R1693" s="962"/>
      <c r="S1693" s="962"/>
      <c r="T1693" s="962"/>
    </row>
    <row r="1694" spans="8:20" ht="12.75">
      <c r="H1694" s="962"/>
      <c r="I1694" s="962"/>
      <c r="J1694" s="962"/>
      <c r="K1694" s="962"/>
      <c r="L1694" s="962"/>
      <c r="M1694" s="962"/>
      <c r="N1694" s="962"/>
      <c r="O1694" s="962"/>
      <c r="P1694" s="962"/>
      <c r="Q1694" s="962"/>
      <c r="R1694" s="962"/>
      <c r="S1694" s="962"/>
      <c r="T1694" s="962"/>
    </row>
    <row r="1695" spans="8:20" ht="12.75">
      <c r="H1695" s="962"/>
      <c r="I1695" s="962"/>
      <c r="J1695" s="962"/>
      <c r="K1695" s="962"/>
      <c r="L1695" s="962"/>
      <c r="M1695" s="962"/>
      <c r="N1695" s="962"/>
      <c r="O1695" s="962"/>
      <c r="P1695" s="962"/>
      <c r="Q1695" s="962"/>
      <c r="R1695" s="962"/>
      <c r="S1695" s="962"/>
      <c r="T1695" s="962"/>
    </row>
    <row r="1696" spans="8:20" ht="12.75">
      <c r="H1696" s="962"/>
      <c r="I1696" s="962"/>
      <c r="J1696" s="962"/>
      <c r="K1696" s="962"/>
      <c r="L1696" s="962"/>
      <c r="M1696" s="962"/>
      <c r="N1696" s="962"/>
      <c r="O1696" s="962"/>
      <c r="P1696" s="962"/>
      <c r="Q1696" s="962"/>
      <c r="R1696" s="962"/>
      <c r="S1696" s="962"/>
      <c r="T1696" s="962"/>
    </row>
    <row r="1697" spans="8:20" ht="12.75">
      <c r="H1697" s="962"/>
      <c r="I1697" s="962"/>
      <c r="J1697" s="962"/>
      <c r="K1697" s="962"/>
      <c r="L1697" s="962"/>
      <c r="M1697" s="962"/>
      <c r="N1697" s="962"/>
      <c r="O1697" s="962"/>
      <c r="P1697" s="962"/>
      <c r="Q1697" s="962"/>
      <c r="R1697" s="962"/>
      <c r="S1697" s="962"/>
      <c r="T1697" s="962"/>
    </row>
    <row r="1698" spans="8:20" ht="12.75">
      <c r="H1698" s="962"/>
      <c r="I1698" s="962"/>
      <c r="J1698" s="962"/>
      <c r="K1698" s="962"/>
      <c r="L1698" s="962"/>
      <c r="M1698" s="962"/>
      <c r="N1698" s="962"/>
      <c r="O1698" s="962"/>
      <c r="P1698" s="962"/>
      <c r="Q1698" s="962"/>
      <c r="R1698" s="962"/>
      <c r="S1698" s="962"/>
      <c r="T1698" s="962"/>
    </row>
    <row r="1699" spans="8:20" ht="12.75">
      <c r="H1699" s="962"/>
      <c r="I1699" s="962"/>
      <c r="J1699" s="962"/>
      <c r="K1699" s="962"/>
      <c r="L1699" s="962"/>
      <c r="M1699" s="962"/>
      <c r="N1699" s="962"/>
      <c r="O1699" s="962"/>
      <c r="P1699" s="962"/>
      <c r="Q1699" s="962"/>
      <c r="R1699" s="962"/>
      <c r="S1699" s="962"/>
      <c r="T1699" s="962"/>
    </row>
    <row r="1700" spans="8:20" ht="12.75">
      <c r="H1700" s="962"/>
      <c r="I1700" s="962"/>
      <c r="J1700" s="962"/>
      <c r="K1700" s="962"/>
      <c r="L1700" s="962"/>
      <c r="M1700" s="962"/>
      <c r="N1700" s="962"/>
      <c r="O1700" s="962"/>
      <c r="P1700" s="962"/>
      <c r="Q1700" s="962"/>
      <c r="R1700" s="962"/>
      <c r="S1700" s="962"/>
      <c r="T1700" s="962"/>
    </row>
    <row r="1701" spans="8:20" ht="12.75">
      <c r="H1701" s="962"/>
      <c r="I1701" s="962"/>
      <c r="J1701" s="962"/>
      <c r="K1701" s="962"/>
      <c r="L1701" s="962"/>
      <c r="M1701" s="962"/>
      <c r="N1701" s="962"/>
      <c r="O1701" s="962"/>
      <c r="P1701" s="962"/>
      <c r="Q1701" s="962"/>
      <c r="R1701" s="962"/>
      <c r="S1701" s="962"/>
      <c r="T1701" s="962"/>
    </row>
    <row r="1702" spans="8:20" ht="12.75">
      <c r="H1702" s="962"/>
      <c r="I1702" s="962"/>
      <c r="J1702" s="962"/>
      <c r="K1702" s="962"/>
      <c r="L1702" s="962"/>
      <c r="M1702" s="962"/>
      <c r="N1702" s="962"/>
      <c r="O1702" s="962"/>
      <c r="P1702" s="962"/>
      <c r="Q1702" s="962"/>
      <c r="R1702" s="962"/>
      <c r="S1702" s="962"/>
      <c r="T1702" s="962"/>
    </row>
    <row r="1703" spans="8:20" ht="12.75">
      <c r="H1703" s="962"/>
      <c r="I1703" s="962"/>
      <c r="J1703" s="962"/>
      <c r="K1703" s="962"/>
      <c r="L1703" s="962"/>
      <c r="M1703" s="962"/>
      <c r="N1703" s="962"/>
      <c r="O1703" s="962"/>
      <c r="P1703" s="962"/>
      <c r="Q1703" s="962"/>
      <c r="R1703" s="962"/>
      <c r="S1703" s="962"/>
      <c r="T1703" s="962"/>
    </row>
    <row r="1704" spans="8:20" ht="12.75">
      <c r="H1704" s="962"/>
      <c r="I1704" s="962"/>
      <c r="J1704" s="962"/>
      <c r="K1704" s="962"/>
      <c r="L1704" s="962"/>
      <c r="M1704" s="962"/>
      <c r="N1704" s="962"/>
      <c r="O1704" s="962"/>
      <c r="P1704" s="962"/>
      <c r="Q1704" s="962"/>
      <c r="R1704" s="962"/>
      <c r="S1704" s="962"/>
      <c r="T1704" s="962"/>
    </row>
    <row r="1705" spans="8:20" ht="12.75">
      <c r="H1705" s="962"/>
      <c r="I1705" s="962"/>
      <c r="J1705" s="962"/>
      <c r="K1705" s="962"/>
      <c r="L1705" s="962"/>
      <c r="M1705" s="962"/>
      <c r="N1705" s="962"/>
      <c r="O1705" s="962"/>
      <c r="P1705" s="962"/>
      <c r="Q1705" s="962"/>
      <c r="R1705" s="962"/>
      <c r="S1705" s="962"/>
      <c r="T1705" s="962"/>
    </row>
    <row r="1706" spans="8:20" ht="12.75">
      <c r="H1706" s="962"/>
      <c r="I1706" s="962"/>
      <c r="J1706" s="962"/>
      <c r="K1706" s="962"/>
      <c r="L1706" s="962"/>
      <c r="M1706" s="962"/>
      <c r="N1706" s="962"/>
      <c r="O1706" s="962"/>
      <c r="P1706" s="962"/>
      <c r="Q1706" s="962"/>
      <c r="R1706" s="962"/>
      <c r="S1706" s="962"/>
      <c r="T1706" s="962"/>
    </row>
    <row r="1707" spans="8:20" ht="12.75">
      <c r="H1707" s="962"/>
      <c r="I1707" s="962"/>
      <c r="J1707" s="962"/>
      <c r="K1707" s="962"/>
      <c r="L1707" s="962"/>
      <c r="M1707" s="962"/>
      <c r="N1707" s="962"/>
      <c r="O1707" s="962"/>
      <c r="P1707" s="962"/>
      <c r="Q1707" s="962"/>
      <c r="R1707" s="962"/>
      <c r="S1707" s="962"/>
      <c r="T1707" s="962"/>
    </row>
    <row r="1708" spans="8:20" ht="12.75">
      <c r="H1708" s="962"/>
      <c r="I1708" s="962"/>
      <c r="J1708" s="962"/>
      <c r="K1708" s="962"/>
      <c r="L1708" s="962"/>
      <c r="M1708" s="962"/>
      <c r="N1708" s="962"/>
      <c r="O1708" s="962"/>
      <c r="P1708" s="962"/>
      <c r="Q1708" s="962"/>
      <c r="R1708" s="962"/>
      <c r="S1708" s="962"/>
      <c r="T1708" s="962"/>
    </row>
    <row r="1709" spans="8:20" ht="12.75">
      <c r="H1709" s="962"/>
      <c r="I1709" s="962"/>
      <c r="J1709" s="962"/>
      <c r="K1709" s="962"/>
      <c r="L1709" s="962"/>
      <c r="M1709" s="962"/>
      <c r="N1709" s="962"/>
      <c r="O1709" s="962"/>
      <c r="P1709" s="962"/>
      <c r="Q1709" s="962"/>
      <c r="R1709" s="962"/>
      <c r="S1709" s="962"/>
      <c r="T1709" s="962"/>
    </row>
    <row r="1710" spans="8:20" ht="12.75">
      <c r="H1710" s="962"/>
      <c r="I1710" s="962"/>
      <c r="J1710" s="962"/>
      <c r="K1710" s="962"/>
      <c r="L1710" s="962"/>
      <c r="M1710" s="962"/>
      <c r="N1710" s="962"/>
      <c r="O1710" s="962"/>
      <c r="P1710" s="962"/>
      <c r="Q1710" s="962"/>
      <c r="R1710" s="962"/>
      <c r="S1710" s="962"/>
      <c r="T1710" s="962"/>
    </row>
    <row r="1711" spans="8:20" ht="12.75">
      <c r="H1711" s="962"/>
      <c r="I1711" s="962"/>
      <c r="J1711" s="962"/>
      <c r="K1711" s="962"/>
      <c r="L1711" s="962"/>
      <c r="M1711" s="962"/>
      <c r="N1711" s="962"/>
      <c r="O1711" s="962"/>
      <c r="P1711" s="962"/>
      <c r="Q1711" s="962"/>
      <c r="R1711" s="962"/>
      <c r="S1711" s="962"/>
      <c r="T1711" s="962"/>
    </row>
    <row r="1712" spans="8:20" ht="12.75">
      <c r="H1712" s="962"/>
      <c r="I1712" s="962"/>
      <c r="J1712" s="962"/>
      <c r="K1712" s="962"/>
      <c r="L1712" s="962"/>
      <c r="M1712" s="962"/>
      <c r="N1712" s="962"/>
      <c r="O1712" s="962"/>
      <c r="P1712" s="962"/>
      <c r="Q1712" s="962"/>
      <c r="R1712" s="962"/>
      <c r="S1712" s="962"/>
      <c r="T1712" s="962"/>
    </row>
    <row r="1713" spans="8:20" ht="12.75">
      <c r="H1713" s="962"/>
      <c r="I1713" s="962"/>
      <c r="J1713" s="962"/>
      <c r="K1713" s="962"/>
      <c r="L1713" s="962"/>
      <c r="M1713" s="962"/>
      <c r="N1713" s="962"/>
      <c r="O1713" s="962"/>
      <c r="P1713" s="962"/>
      <c r="Q1713" s="962"/>
      <c r="R1713" s="962"/>
      <c r="S1713" s="962"/>
      <c r="T1713" s="962"/>
    </row>
    <row r="1714" spans="8:20" ht="12.75">
      <c r="H1714" s="962"/>
      <c r="I1714" s="962"/>
      <c r="J1714" s="962"/>
      <c r="K1714" s="962"/>
      <c r="L1714" s="962"/>
      <c r="M1714" s="962"/>
      <c r="N1714" s="962"/>
      <c r="O1714" s="962"/>
      <c r="P1714" s="962"/>
      <c r="Q1714" s="962"/>
      <c r="R1714" s="962"/>
      <c r="S1714" s="962"/>
      <c r="T1714" s="962"/>
    </row>
    <row r="1715" spans="8:20" ht="12.75">
      <c r="H1715" s="962"/>
      <c r="I1715" s="962"/>
      <c r="J1715" s="962"/>
      <c r="K1715" s="962"/>
      <c r="L1715" s="962"/>
      <c r="M1715" s="962"/>
      <c r="N1715" s="962"/>
      <c r="O1715" s="962"/>
      <c r="P1715" s="962"/>
      <c r="Q1715" s="962"/>
      <c r="R1715" s="962"/>
      <c r="S1715" s="962"/>
      <c r="T1715" s="962"/>
    </row>
    <row r="1716" spans="8:20" ht="12.75">
      <c r="H1716" s="962"/>
      <c r="I1716" s="962"/>
      <c r="J1716" s="962"/>
      <c r="K1716" s="962"/>
      <c r="L1716" s="962"/>
      <c r="M1716" s="962"/>
      <c r="N1716" s="962"/>
      <c r="O1716" s="962"/>
      <c r="P1716" s="962"/>
      <c r="Q1716" s="962"/>
      <c r="R1716" s="962"/>
      <c r="S1716" s="962"/>
      <c r="T1716" s="962"/>
    </row>
    <row r="1717" spans="8:20" ht="12.75">
      <c r="H1717" s="962"/>
      <c r="I1717" s="962"/>
      <c r="J1717" s="962"/>
      <c r="K1717" s="962"/>
      <c r="L1717" s="962"/>
      <c r="M1717" s="962"/>
      <c r="N1717" s="962"/>
      <c r="O1717" s="962"/>
      <c r="P1717" s="962"/>
      <c r="Q1717" s="962"/>
      <c r="R1717" s="962"/>
      <c r="S1717" s="962"/>
      <c r="T1717" s="962"/>
    </row>
    <row r="1718" spans="8:20" ht="12.75">
      <c r="H1718" s="962"/>
      <c r="I1718" s="962"/>
      <c r="J1718" s="962"/>
      <c r="K1718" s="962"/>
      <c r="L1718" s="962"/>
      <c r="M1718" s="962"/>
      <c r="N1718" s="962"/>
      <c r="O1718" s="962"/>
      <c r="P1718" s="962"/>
      <c r="Q1718" s="962"/>
      <c r="R1718" s="962"/>
      <c r="S1718" s="962"/>
      <c r="T1718" s="962"/>
    </row>
    <row r="1719" spans="8:20" ht="12.75">
      <c r="H1719" s="962"/>
      <c r="I1719" s="962"/>
      <c r="J1719" s="962"/>
      <c r="K1719" s="962"/>
      <c r="L1719" s="962"/>
      <c r="M1719" s="962"/>
      <c r="N1719" s="962"/>
      <c r="O1719" s="962"/>
      <c r="P1719" s="962"/>
      <c r="Q1719" s="962"/>
      <c r="R1719" s="962"/>
      <c r="S1719" s="962"/>
      <c r="T1719" s="962"/>
    </row>
    <row r="1720" spans="8:20" ht="12.75">
      <c r="H1720" s="962"/>
      <c r="I1720" s="962"/>
      <c r="J1720" s="962"/>
      <c r="K1720" s="962"/>
      <c r="L1720" s="962"/>
      <c r="M1720" s="962"/>
      <c r="N1720" s="962"/>
      <c r="O1720" s="962"/>
      <c r="P1720" s="962"/>
      <c r="Q1720" s="962"/>
      <c r="R1720" s="962"/>
      <c r="S1720" s="962"/>
      <c r="T1720" s="962"/>
    </row>
    <row r="1721" spans="8:20" ht="12.75">
      <c r="H1721" s="962"/>
      <c r="I1721" s="962"/>
      <c r="J1721" s="962"/>
      <c r="K1721" s="962"/>
      <c r="L1721" s="962"/>
      <c r="M1721" s="962"/>
      <c r="N1721" s="962"/>
      <c r="O1721" s="962"/>
      <c r="P1721" s="962"/>
      <c r="Q1721" s="962"/>
      <c r="R1721" s="962"/>
      <c r="S1721" s="962"/>
      <c r="T1721" s="962"/>
    </row>
    <row r="1722" spans="8:20" ht="12.75">
      <c r="H1722" s="962"/>
      <c r="I1722" s="962"/>
      <c r="J1722" s="962"/>
      <c r="K1722" s="962"/>
      <c r="L1722" s="962"/>
      <c r="M1722" s="962"/>
      <c r="N1722" s="962"/>
      <c r="O1722" s="962"/>
      <c r="P1722" s="962"/>
      <c r="Q1722" s="962"/>
      <c r="R1722" s="962"/>
      <c r="S1722" s="962"/>
      <c r="T1722" s="962"/>
    </row>
    <row r="1723" spans="8:20" ht="12.75">
      <c r="H1723" s="962"/>
      <c r="I1723" s="962"/>
      <c r="J1723" s="962"/>
      <c r="K1723" s="962"/>
      <c r="L1723" s="962"/>
      <c r="M1723" s="962"/>
      <c r="N1723" s="962"/>
      <c r="O1723" s="962"/>
      <c r="P1723" s="962"/>
      <c r="Q1723" s="962"/>
      <c r="R1723" s="962"/>
      <c r="S1723" s="962"/>
      <c r="T1723" s="962"/>
    </row>
    <row r="1724" spans="8:20" ht="12.75">
      <c r="H1724" s="962"/>
      <c r="I1724" s="962"/>
      <c r="J1724" s="962"/>
      <c r="K1724" s="962"/>
      <c r="L1724" s="962"/>
      <c r="M1724" s="962"/>
      <c r="N1724" s="962"/>
      <c r="O1724" s="962"/>
      <c r="P1724" s="962"/>
      <c r="Q1724" s="962"/>
      <c r="R1724" s="962"/>
      <c r="S1724" s="962"/>
      <c r="T1724" s="962"/>
    </row>
    <row r="1725" spans="8:20" ht="12.75">
      <c r="H1725" s="962"/>
      <c r="I1725" s="962"/>
      <c r="J1725" s="962"/>
      <c r="K1725" s="962"/>
      <c r="L1725" s="962"/>
      <c r="M1725" s="962"/>
      <c r="N1725" s="962"/>
      <c r="O1725" s="962"/>
      <c r="P1725" s="962"/>
      <c r="Q1725" s="962"/>
      <c r="R1725" s="962"/>
      <c r="S1725" s="962"/>
      <c r="T1725" s="962"/>
    </row>
    <row r="1726" spans="8:20" ht="12.75">
      <c r="H1726" s="962"/>
      <c r="I1726" s="962"/>
      <c r="J1726" s="962"/>
      <c r="K1726" s="962"/>
      <c r="L1726" s="962"/>
      <c r="M1726" s="962"/>
      <c r="N1726" s="962"/>
      <c r="O1726" s="962"/>
      <c r="P1726" s="962"/>
      <c r="Q1726" s="962"/>
      <c r="R1726" s="962"/>
      <c r="S1726" s="962"/>
      <c r="T1726" s="962"/>
    </row>
    <row r="1727" spans="8:20" ht="12.75">
      <c r="H1727" s="962"/>
      <c r="I1727" s="962"/>
      <c r="J1727" s="962"/>
      <c r="K1727" s="962"/>
      <c r="L1727" s="962"/>
      <c r="M1727" s="962"/>
      <c r="N1727" s="962"/>
      <c r="O1727" s="962"/>
      <c r="P1727" s="962"/>
      <c r="Q1727" s="962"/>
      <c r="R1727" s="962"/>
      <c r="S1727" s="962"/>
      <c r="T1727" s="962"/>
    </row>
    <row r="1728" spans="8:20" ht="12.75">
      <c r="H1728" s="962"/>
      <c r="I1728" s="962"/>
      <c r="J1728" s="962"/>
      <c r="K1728" s="962"/>
      <c r="L1728" s="962"/>
      <c r="M1728" s="962"/>
      <c r="N1728" s="962"/>
      <c r="O1728" s="962"/>
      <c r="P1728" s="962"/>
      <c r="Q1728" s="962"/>
      <c r="R1728" s="962"/>
      <c r="S1728" s="962"/>
      <c r="T1728" s="962"/>
    </row>
    <row r="1729" spans="8:20" ht="12.75">
      <c r="H1729" s="962"/>
      <c r="I1729" s="962"/>
      <c r="J1729" s="962"/>
      <c r="K1729" s="962"/>
      <c r="L1729" s="962"/>
      <c r="M1729" s="962"/>
      <c r="N1729" s="962"/>
      <c r="O1729" s="962"/>
      <c r="P1729" s="962"/>
      <c r="Q1729" s="962"/>
      <c r="R1729" s="962"/>
      <c r="S1729" s="962"/>
      <c r="T1729" s="962"/>
    </row>
    <row r="1730" spans="8:20" ht="12.75">
      <c r="H1730" s="962"/>
      <c r="I1730" s="962"/>
      <c r="J1730" s="962"/>
      <c r="K1730" s="962"/>
      <c r="L1730" s="962"/>
      <c r="M1730" s="962"/>
      <c r="N1730" s="962"/>
      <c r="O1730" s="962"/>
      <c r="P1730" s="962"/>
      <c r="Q1730" s="962"/>
      <c r="R1730" s="962"/>
      <c r="S1730" s="962"/>
      <c r="T1730" s="962"/>
    </row>
    <row r="1731" spans="8:20" ht="12.75">
      <c r="H1731" s="962"/>
      <c r="I1731" s="962"/>
      <c r="J1731" s="962"/>
      <c r="K1731" s="962"/>
      <c r="L1731" s="962"/>
      <c r="M1731" s="962"/>
      <c r="N1731" s="962"/>
      <c r="O1731" s="962"/>
      <c r="P1731" s="962"/>
      <c r="Q1731" s="962"/>
      <c r="R1731" s="962"/>
      <c r="S1731" s="962"/>
      <c r="T1731" s="962"/>
    </row>
    <row r="1732" spans="8:20" ht="12.75">
      <c r="H1732" s="962"/>
      <c r="I1732" s="962"/>
      <c r="J1732" s="962"/>
      <c r="K1732" s="962"/>
      <c r="L1732" s="962"/>
      <c r="M1732" s="962"/>
      <c r="N1732" s="962"/>
      <c r="O1732" s="962"/>
      <c r="P1732" s="962"/>
      <c r="Q1732" s="962"/>
      <c r="R1732" s="962"/>
      <c r="S1732" s="962"/>
      <c r="T1732" s="962"/>
    </row>
    <row r="1733" spans="8:20" ht="12.75">
      <c r="H1733" s="962"/>
      <c r="I1733" s="962"/>
      <c r="J1733" s="962"/>
      <c r="K1733" s="962"/>
      <c r="L1733" s="962"/>
      <c r="M1733" s="962"/>
      <c r="N1733" s="962"/>
      <c r="O1733" s="962"/>
      <c r="P1733" s="962"/>
      <c r="Q1733" s="962"/>
      <c r="R1733" s="962"/>
      <c r="S1733" s="962"/>
      <c r="T1733" s="962"/>
    </row>
    <row r="1734" spans="8:20" ht="12.75">
      <c r="H1734" s="962"/>
      <c r="I1734" s="962"/>
      <c r="J1734" s="962"/>
      <c r="K1734" s="962"/>
      <c r="L1734" s="962"/>
      <c r="M1734" s="962"/>
      <c r="N1734" s="962"/>
      <c r="O1734" s="962"/>
      <c r="P1734" s="962"/>
      <c r="Q1734" s="962"/>
      <c r="R1734" s="962"/>
      <c r="S1734" s="962"/>
      <c r="T1734" s="962"/>
    </row>
    <row r="1735" spans="8:20" ht="12.75">
      <c r="H1735" s="962"/>
      <c r="I1735" s="962"/>
      <c r="J1735" s="962"/>
      <c r="K1735" s="962"/>
      <c r="L1735" s="962"/>
      <c r="M1735" s="962"/>
      <c r="N1735" s="962"/>
      <c r="O1735" s="962"/>
      <c r="P1735" s="962"/>
      <c r="Q1735" s="962"/>
      <c r="R1735" s="962"/>
      <c r="S1735" s="962"/>
      <c r="T1735" s="962"/>
    </row>
    <row r="1736" spans="8:20" ht="12.75">
      <c r="H1736" s="962"/>
      <c r="I1736" s="962"/>
      <c r="J1736" s="962"/>
      <c r="K1736" s="962"/>
      <c r="L1736" s="962"/>
      <c r="M1736" s="962"/>
      <c r="N1736" s="962"/>
      <c r="O1736" s="962"/>
      <c r="P1736" s="962"/>
      <c r="Q1736" s="962"/>
      <c r="R1736" s="962"/>
      <c r="S1736" s="962"/>
      <c r="T1736" s="962"/>
    </row>
    <row r="1737" spans="8:20" ht="12.75">
      <c r="H1737" s="962"/>
      <c r="I1737" s="962"/>
      <c r="J1737" s="962"/>
      <c r="K1737" s="962"/>
      <c r="L1737" s="962"/>
      <c r="M1737" s="962"/>
      <c r="N1737" s="962"/>
      <c r="O1737" s="962"/>
      <c r="P1737" s="962"/>
      <c r="Q1737" s="962"/>
      <c r="R1737" s="962"/>
      <c r="S1737" s="962"/>
      <c r="T1737" s="962"/>
    </row>
    <row r="1738" spans="8:20" ht="12.75">
      <c r="H1738" s="962"/>
      <c r="I1738" s="962"/>
      <c r="J1738" s="962"/>
      <c r="K1738" s="962"/>
      <c r="L1738" s="962"/>
      <c r="M1738" s="962"/>
      <c r="N1738" s="962"/>
      <c r="O1738" s="962"/>
      <c r="P1738" s="962"/>
      <c r="Q1738" s="962"/>
      <c r="R1738" s="962"/>
      <c r="S1738" s="962"/>
      <c r="T1738" s="962"/>
    </row>
    <row r="1739" spans="8:20" ht="12.75">
      <c r="H1739" s="962"/>
      <c r="I1739" s="962"/>
      <c r="J1739" s="962"/>
      <c r="K1739" s="962"/>
      <c r="L1739" s="962"/>
      <c r="M1739" s="962"/>
      <c r="N1739" s="962"/>
      <c r="O1739" s="962"/>
      <c r="P1739" s="962"/>
      <c r="Q1739" s="962"/>
      <c r="R1739" s="962"/>
      <c r="S1739" s="962"/>
      <c r="T1739" s="962"/>
    </row>
    <row r="1740" spans="8:20" ht="12.75">
      <c r="H1740" s="962"/>
      <c r="I1740" s="962"/>
      <c r="J1740" s="962"/>
      <c r="K1740" s="962"/>
      <c r="L1740" s="962"/>
      <c r="M1740" s="962"/>
      <c r="N1740" s="962"/>
      <c r="O1740" s="962"/>
      <c r="P1740" s="962"/>
      <c r="Q1740" s="962"/>
      <c r="R1740" s="962"/>
      <c r="S1740" s="962"/>
      <c r="T1740" s="962"/>
    </row>
    <row r="1741" spans="8:20" ht="12.75">
      <c r="H1741" s="962"/>
      <c r="I1741" s="962"/>
      <c r="J1741" s="962"/>
      <c r="K1741" s="962"/>
      <c r="L1741" s="962"/>
      <c r="M1741" s="962"/>
      <c r="N1741" s="962"/>
      <c r="O1741" s="962"/>
      <c r="P1741" s="962"/>
      <c r="Q1741" s="962"/>
      <c r="R1741" s="962"/>
      <c r="S1741" s="962"/>
      <c r="T1741" s="962"/>
    </row>
    <row r="1742" spans="8:20" ht="12.75">
      <c r="H1742" s="962"/>
      <c r="I1742" s="962"/>
      <c r="J1742" s="962"/>
      <c r="K1742" s="962"/>
      <c r="L1742" s="962"/>
      <c r="M1742" s="962"/>
      <c r="N1742" s="962"/>
      <c r="O1742" s="962"/>
      <c r="P1742" s="962"/>
      <c r="Q1742" s="962"/>
      <c r="R1742" s="962"/>
      <c r="S1742" s="962"/>
      <c r="T1742" s="962"/>
    </row>
    <row r="1743" spans="8:20" ht="12.75">
      <c r="H1743" s="962"/>
      <c r="I1743" s="962"/>
      <c r="J1743" s="962"/>
      <c r="K1743" s="962"/>
      <c r="L1743" s="962"/>
      <c r="M1743" s="962"/>
      <c r="N1743" s="962"/>
      <c r="O1743" s="962"/>
      <c r="P1743" s="962"/>
      <c r="Q1743" s="962"/>
      <c r="R1743" s="962"/>
      <c r="S1743" s="962"/>
      <c r="T1743" s="962"/>
    </row>
    <row r="1744" spans="8:20" ht="12.75">
      <c r="H1744" s="962"/>
      <c r="I1744" s="962"/>
      <c r="J1744" s="962"/>
      <c r="K1744" s="962"/>
      <c r="L1744" s="962"/>
      <c r="M1744" s="962"/>
      <c r="N1744" s="962"/>
      <c r="O1744" s="962"/>
      <c r="P1744" s="962"/>
      <c r="Q1744" s="962"/>
      <c r="R1744" s="962"/>
      <c r="S1744" s="962"/>
      <c r="T1744" s="962"/>
    </row>
    <row r="1745" spans="8:20" ht="12.75">
      <c r="H1745" s="962"/>
      <c r="I1745" s="962"/>
      <c r="J1745" s="962"/>
      <c r="K1745" s="962"/>
      <c r="L1745" s="962"/>
      <c r="M1745" s="962"/>
      <c r="N1745" s="962"/>
      <c r="O1745" s="962"/>
      <c r="P1745" s="962"/>
      <c r="Q1745" s="962"/>
      <c r="R1745" s="962"/>
      <c r="S1745" s="962"/>
      <c r="T1745" s="962"/>
    </row>
    <row r="1746" spans="8:20" ht="12.75">
      <c r="H1746" s="962"/>
      <c r="I1746" s="962"/>
      <c r="J1746" s="962"/>
      <c r="K1746" s="962"/>
      <c r="L1746" s="962"/>
      <c r="M1746" s="962"/>
      <c r="N1746" s="962"/>
      <c r="O1746" s="962"/>
      <c r="P1746" s="962"/>
      <c r="Q1746" s="962"/>
      <c r="R1746" s="962"/>
      <c r="S1746" s="962"/>
      <c r="T1746" s="962"/>
    </row>
    <row r="1747" spans="8:20" ht="12.75">
      <c r="H1747" s="962"/>
      <c r="I1747" s="962"/>
      <c r="J1747" s="962"/>
      <c r="K1747" s="962"/>
      <c r="L1747" s="962"/>
      <c r="M1747" s="962"/>
      <c r="N1747" s="962"/>
      <c r="O1747" s="962"/>
      <c r="P1747" s="962"/>
      <c r="Q1747" s="962"/>
      <c r="R1747" s="962"/>
      <c r="S1747" s="962"/>
      <c r="T1747" s="962"/>
    </row>
    <row r="1748" spans="8:20" ht="12.75">
      <c r="H1748" s="962"/>
      <c r="I1748" s="962"/>
      <c r="J1748" s="962"/>
      <c r="K1748" s="962"/>
      <c r="L1748" s="962"/>
      <c r="M1748" s="962"/>
      <c r="N1748" s="962"/>
      <c r="O1748" s="962"/>
      <c r="P1748" s="962"/>
      <c r="Q1748" s="962"/>
      <c r="R1748" s="962"/>
      <c r="S1748" s="962"/>
      <c r="T1748" s="962"/>
    </row>
    <row r="1749" spans="8:20" ht="12.75">
      <c r="H1749" s="962"/>
      <c r="I1749" s="962"/>
      <c r="J1749" s="962"/>
      <c r="K1749" s="962"/>
      <c r="L1749" s="962"/>
      <c r="M1749" s="962"/>
      <c r="N1749" s="962"/>
      <c r="O1749" s="962"/>
      <c r="P1749" s="962"/>
      <c r="Q1749" s="962"/>
      <c r="R1749" s="962"/>
      <c r="S1749" s="962"/>
      <c r="T1749" s="962"/>
    </row>
    <row r="1750" spans="8:20" ht="12.75">
      <c r="H1750" s="962"/>
      <c r="I1750" s="962"/>
      <c r="J1750" s="962"/>
      <c r="K1750" s="962"/>
      <c r="L1750" s="962"/>
      <c r="M1750" s="962"/>
      <c r="N1750" s="962"/>
      <c r="O1750" s="962"/>
      <c r="P1750" s="962"/>
      <c r="Q1750" s="962"/>
      <c r="R1750" s="962"/>
      <c r="S1750" s="962"/>
      <c r="T1750" s="962"/>
    </row>
    <row r="1751" spans="8:20" ht="12.75">
      <c r="H1751" s="962"/>
      <c r="I1751" s="962"/>
      <c r="J1751" s="962"/>
      <c r="K1751" s="962"/>
      <c r="L1751" s="962"/>
      <c r="M1751" s="962"/>
      <c r="N1751" s="962"/>
      <c r="O1751" s="962"/>
      <c r="P1751" s="962"/>
      <c r="Q1751" s="962"/>
      <c r="R1751" s="962"/>
      <c r="S1751" s="962"/>
      <c r="T1751" s="962"/>
    </row>
    <row r="1752" spans="8:20" ht="12.75">
      <c r="H1752" s="962"/>
      <c r="I1752" s="962"/>
      <c r="J1752" s="962"/>
      <c r="K1752" s="962"/>
      <c r="L1752" s="962"/>
      <c r="M1752" s="962"/>
      <c r="N1752" s="962"/>
      <c r="O1752" s="962"/>
      <c r="P1752" s="962"/>
      <c r="Q1752" s="962"/>
      <c r="R1752" s="962"/>
      <c r="S1752" s="962"/>
      <c r="T1752" s="962"/>
    </row>
    <row r="1753" spans="8:20" ht="12.75">
      <c r="H1753" s="962"/>
      <c r="I1753" s="962"/>
      <c r="J1753" s="962"/>
      <c r="K1753" s="962"/>
      <c r="L1753" s="962"/>
      <c r="M1753" s="962"/>
      <c r="N1753" s="962"/>
      <c r="O1753" s="962"/>
      <c r="P1753" s="962"/>
      <c r="Q1753" s="962"/>
      <c r="R1753" s="962"/>
      <c r="S1753" s="962"/>
      <c r="T1753" s="962"/>
    </row>
    <row r="1754" spans="8:20" ht="12.75">
      <c r="H1754" s="962"/>
      <c r="I1754" s="962"/>
      <c r="J1754" s="962"/>
      <c r="K1754" s="962"/>
      <c r="L1754" s="962"/>
      <c r="M1754" s="962"/>
      <c r="N1754" s="962"/>
      <c r="O1754" s="962"/>
      <c r="P1754" s="962"/>
      <c r="Q1754" s="962"/>
      <c r="R1754" s="962"/>
      <c r="S1754" s="962"/>
      <c r="T1754" s="962"/>
    </row>
    <row r="1755" spans="8:20" ht="12.75">
      <c r="H1755" s="962"/>
      <c r="I1755" s="962"/>
      <c r="J1755" s="962"/>
      <c r="K1755" s="962"/>
      <c r="L1755" s="962"/>
      <c r="M1755" s="962"/>
      <c r="N1755" s="962"/>
      <c r="O1755" s="962"/>
      <c r="P1755" s="962"/>
      <c r="Q1755" s="962"/>
      <c r="R1755" s="962"/>
      <c r="S1755" s="962"/>
      <c r="T1755" s="962"/>
    </row>
    <row r="1756" spans="8:20" ht="12.75">
      <c r="H1756" s="962"/>
      <c r="I1756" s="962"/>
      <c r="J1756" s="962"/>
      <c r="K1756" s="962"/>
      <c r="L1756" s="962"/>
      <c r="M1756" s="962"/>
      <c r="N1756" s="962"/>
      <c r="O1756" s="962"/>
      <c r="P1756" s="962"/>
      <c r="Q1756" s="962"/>
      <c r="R1756" s="962"/>
      <c r="S1756" s="962"/>
      <c r="T1756" s="962"/>
    </row>
    <row r="1757" spans="8:20" ht="12.75">
      <c r="H1757" s="962"/>
      <c r="I1757" s="962"/>
      <c r="J1757" s="962"/>
      <c r="K1757" s="962"/>
      <c r="L1757" s="962"/>
      <c r="M1757" s="962"/>
      <c r="N1757" s="962"/>
      <c r="O1757" s="962"/>
      <c r="P1757" s="962"/>
      <c r="Q1757" s="962"/>
      <c r="R1757" s="962"/>
      <c r="S1757" s="962"/>
      <c r="T1757" s="962"/>
    </row>
    <row r="1758" spans="8:20" ht="12.75">
      <c r="H1758" s="962"/>
      <c r="I1758" s="962"/>
      <c r="J1758" s="962"/>
      <c r="K1758" s="962"/>
      <c r="L1758" s="962"/>
      <c r="M1758" s="962"/>
      <c r="N1758" s="962"/>
      <c r="O1758" s="962"/>
      <c r="P1758" s="962"/>
      <c r="Q1758" s="962"/>
      <c r="R1758" s="962"/>
      <c r="S1758" s="962"/>
      <c r="T1758" s="962"/>
    </row>
    <row r="1759" spans="8:20" ht="12.75">
      <c r="H1759" s="962"/>
      <c r="I1759" s="962"/>
      <c r="J1759" s="962"/>
      <c r="K1759" s="962"/>
      <c r="L1759" s="962"/>
      <c r="M1759" s="962"/>
      <c r="N1759" s="962"/>
      <c r="O1759" s="962"/>
      <c r="P1759" s="962"/>
      <c r="Q1759" s="962"/>
      <c r="R1759" s="962"/>
      <c r="S1759" s="962"/>
      <c r="T1759" s="962"/>
    </row>
    <row r="1760" spans="8:20" ht="12.75">
      <c r="H1760" s="962"/>
      <c r="I1760" s="962"/>
      <c r="J1760" s="962"/>
      <c r="K1760" s="962"/>
      <c r="L1760" s="962"/>
      <c r="M1760" s="962"/>
      <c r="N1760" s="962"/>
      <c r="O1760" s="962"/>
      <c r="P1760" s="962"/>
      <c r="Q1760" s="962"/>
      <c r="R1760" s="962"/>
      <c r="S1760" s="962"/>
      <c r="T1760" s="962"/>
    </row>
    <row r="1761" spans="8:20" ht="12.75">
      <c r="H1761" s="962"/>
      <c r="I1761" s="962"/>
      <c r="J1761" s="962"/>
      <c r="K1761" s="962"/>
      <c r="L1761" s="962"/>
      <c r="M1761" s="962"/>
      <c r="N1761" s="962"/>
      <c r="O1761" s="962"/>
      <c r="P1761" s="962"/>
      <c r="Q1761" s="962"/>
      <c r="R1761" s="962"/>
      <c r="S1761" s="962"/>
      <c r="T1761" s="962"/>
    </row>
    <row r="1762" spans="8:20" ht="12.75">
      <c r="H1762" s="962"/>
      <c r="I1762" s="962"/>
      <c r="J1762" s="962"/>
      <c r="K1762" s="962"/>
      <c r="L1762" s="962"/>
      <c r="M1762" s="962"/>
      <c r="N1762" s="962"/>
      <c r="O1762" s="962"/>
      <c r="P1762" s="962"/>
      <c r="Q1762" s="962"/>
      <c r="R1762" s="962"/>
      <c r="S1762" s="962"/>
      <c r="T1762" s="962"/>
    </row>
    <row r="1763" spans="8:20" ht="12.75">
      <c r="H1763" s="962"/>
      <c r="I1763" s="962"/>
      <c r="J1763" s="962"/>
      <c r="K1763" s="962"/>
      <c r="L1763" s="962"/>
      <c r="M1763" s="962"/>
      <c r="N1763" s="962"/>
      <c r="O1763" s="962"/>
      <c r="P1763" s="962"/>
      <c r="Q1763" s="962"/>
      <c r="R1763" s="962"/>
      <c r="S1763" s="962"/>
      <c r="T1763" s="962"/>
    </row>
    <row r="1764" spans="8:20" ht="12.75">
      <c r="H1764" s="962"/>
      <c r="I1764" s="962"/>
      <c r="J1764" s="962"/>
      <c r="K1764" s="962"/>
      <c r="L1764" s="962"/>
      <c r="M1764" s="962"/>
      <c r="N1764" s="962"/>
      <c r="O1764" s="962"/>
      <c r="P1764" s="962"/>
      <c r="Q1764" s="962"/>
      <c r="R1764" s="962"/>
      <c r="S1764" s="962"/>
      <c r="T1764" s="962"/>
    </row>
    <row r="1765" spans="8:20" ht="12.75">
      <c r="H1765" s="962"/>
      <c r="I1765" s="962"/>
      <c r="J1765" s="962"/>
      <c r="K1765" s="962"/>
      <c r="L1765" s="962"/>
      <c r="M1765" s="962"/>
      <c r="N1765" s="962"/>
      <c r="O1765" s="962"/>
      <c r="P1765" s="962"/>
      <c r="Q1765" s="962"/>
      <c r="R1765" s="962"/>
      <c r="S1765" s="962"/>
      <c r="T1765" s="962"/>
    </row>
    <row r="1766" spans="8:20" ht="12.75">
      <c r="H1766" s="962"/>
      <c r="I1766" s="962"/>
      <c r="J1766" s="962"/>
      <c r="K1766" s="962"/>
      <c r="L1766" s="962"/>
      <c r="M1766" s="962"/>
      <c r="N1766" s="962"/>
      <c r="O1766" s="962"/>
      <c r="P1766" s="962"/>
      <c r="Q1766" s="962"/>
      <c r="R1766" s="962"/>
      <c r="S1766" s="962"/>
      <c r="T1766" s="962"/>
    </row>
    <row r="1767" spans="8:20" ht="12.75">
      <c r="H1767" s="962"/>
      <c r="I1767" s="962"/>
      <c r="J1767" s="962"/>
      <c r="K1767" s="962"/>
      <c r="L1767" s="962"/>
      <c r="M1767" s="962"/>
      <c r="N1767" s="962"/>
      <c r="O1767" s="962"/>
      <c r="P1767" s="962"/>
      <c r="Q1767" s="962"/>
      <c r="R1767" s="962"/>
      <c r="S1767" s="962"/>
      <c r="T1767" s="962"/>
    </row>
    <row r="1768" spans="8:20" ht="12.75">
      <c r="H1768" s="962"/>
      <c r="I1768" s="962"/>
      <c r="J1768" s="962"/>
      <c r="K1768" s="962"/>
      <c r="L1768" s="962"/>
      <c r="M1768" s="962"/>
      <c r="N1768" s="962"/>
      <c r="O1768" s="962"/>
      <c r="P1768" s="962"/>
      <c r="Q1768" s="962"/>
      <c r="R1768" s="962"/>
      <c r="S1768" s="962"/>
      <c r="T1768" s="962"/>
    </row>
    <row r="1769" spans="8:20" ht="12.75">
      <c r="H1769" s="962"/>
      <c r="I1769" s="962"/>
      <c r="J1769" s="962"/>
      <c r="K1769" s="962"/>
      <c r="L1769" s="962"/>
      <c r="M1769" s="962"/>
      <c r="N1769" s="962"/>
      <c r="O1769" s="962"/>
      <c r="P1769" s="962"/>
      <c r="Q1769" s="962"/>
      <c r="R1769" s="962"/>
      <c r="S1769" s="962"/>
      <c r="T1769" s="962"/>
    </row>
    <row r="1770" spans="8:20" ht="12.75">
      <c r="H1770" s="962"/>
      <c r="I1770" s="962"/>
      <c r="J1770" s="962"/>
      <c r="K1770" s="962"/>
      <c r="L1770" s="962"/>
      <c r="M1770" s="962"/>
      <c r="N1770" s="962"/>
      <c r="O1770" s="962"/>
      <c r="P1770" s="962"/>
      <c r="Q1770" s="962"/>
      <c r="R1770" s="962"/>
      <c r="S1770" s="962"/>
      <c r="T1770" s="962"/>
    </row>
    <row r="1771" spans="8:20" ht="12.75">
      <c r="H1771" s="962"/>
      <c r="I1771" s="962"/>
      <c r="J1771" s="962"/>
      <c r="K1771" s="962"/>
      <c r="L1771" s="962"/>
      <c r="M1771" s="962"/>
      <c r="N1771" s="962"/>
      <c r="O1771" s="962"/>
      <c r="P1771" s="962"/>
      <c r="Q1771" s="962"/>
      <c r="R1771" s="962"/>
      <c r="S1771" s="962"/>
      <c r="T1771" s="962"/>
    </row>
    <row r="1772" spans="8:20" ht="12.75">
      <c r="H1772" s="962"/>
      <c r="I1772" s="962"/>
      <c r="J1772" s="962"/>
      <c r="K1772" s="962"/>
      <c r="L1772" s="962"/>
      <c r="M1772" s="962"/>
      <c r="N1772" s="962"/>
      <c r="O1772" s="962"/>
      <c r="P1772" s="962"/>
      <c r="Q1772" s="962"/>
      <c r="R1772" s="962"/>
      <c r="S1772" s="962"/>
      <c r="T1772" s="962"/>
    </row>
    <row r="1773" spans="8:20" ht="12.75">
      <c r="H1773" s="962"/>
      <c r="I1773" s="962"/>
      <c r="J1773" s="962"/>
      <c r="K1773" s="962"/>
      <c r="L1773" s="962"/>
      <c r="M1773" s="962"/>
      <c r="N1773" s="962"/>
      <c r="O1773" s="962"/>
      <c r="P1773" s="962"/>
      <c r="Q1773" s="962"/>
      <c r="R1773" s="962"/>
      <c r="S1773" s="962"/>
      <c r="T1773" s="962"/>
    </row>
    <row r="1774" spans="8:20" ht="12.75">
      <c r="H1774" s="962"/>
      <c r="I1774" s="962"/>
      <c r="J1774" s="962"/>
      <c r="K1774" s="962"/>
      <c r="L1774" s="962"/>
      <c r="M1774" s="962"/>
      <c r="N1774" s="962"/>
      <c r="O1774" s="962"/>
      <c r="P1774" s="962"/>
      <c r="Q1774" s="962"/>
      <c r="R1774" s="962"/>
      <c r="S1774" s="962"/>
      <c r="T1774" s="962"/>
    </row>
    <row r="1775" spans="8:20" ht="12.75">
      <c r="H1775" s="962"/>
      <c r="I1775" s="962"/>
      <c r="J1775" s="962"/>
      <c r="K1775" s="962"/>
      <c r="L1775" s="962"/>
      <c r="M1775" s="962"/>
      <c r="N1775" s="962"/>
      <c r="O1775" s="962"/>
      <c r="P1775" s="962"/>
      <c r="Q1775" s="962"/>
      <c r="R1775" s="962"/>
      <c r="S1775" s="962"/>
      <c r="T1775" s="962"/>
    </row>
    <row r="1776" spans="8:20" ht="12.75">
      <c r="H1776" s="962"/>
      <c r="I1776" s="962"/>
      <c r="J1776" s="962"/>
      <c r="K1776" s="962"/>
      <c r="L1776" s="962"/>
      <c r="M1776" s="962"/>
      <c r="N1776" s="962"/>
      <c r="O1776" s="962"/>
      <c r="P1776" s="962"/>
      <c r="Q1776" s="962"/>
      <c r="R1776" s="962"/>
      <c r="S1776" s="962"/>
      <c r="T1776" s="962"/>
    </row>
    <row r="1777" spans="8:20" ht="12.75">
      <c r="H1777" s="962"/>
      <c r="I1777" s="962"/>
      <c r="J1777" s="962"/>
      <c r="K1777" s="962"/>
      <c r="L1777" s="962"/>
      <c r="M1777" s="962"/>
      <c r="N1777" s="962"/>
      <c r="O1777" s="962"/>
      <c r="P1777" s="962"/>
      <c r="Q1777" s="962"/>
      <c r="R1777" s="962"/>
      <c r="S1777" s="962"/>
      <c r="T1777" s="962"/>
    </row>
    <row r="1778" spans="8:20" ht="12.75">
      <c r="H1778" s="962"/>
      <c r="I1778" s="962"/>
      <c r="J1778" s="962"/>
      <c r="K1778" s="962"/>
      <c r="L1778" s="962"/>
      <c r="M1778" s="962"/>
      <c r="N1778" s="962"/>
      <c r="O1778" s="962"/>
      <c r="P1778" s="962"/>
      <c r="Q1778" s="962"/>
      <c r="R1778" s="962"/>
      <c r="S1778" s="962"/>
      <c r="T1778" s="962"/>
    </row>
    <row r="1779" spans="8:20" ht="12.75">
      <c r="H1779" s="962"/>
      <c r="I1779" s="962"/>
      <c r="J1779" s="962"/>
      <c r="K1779" s="962"/>
      <c r="L1779" s="962"/>
      <c r="M1779" s="962"/>
      <c r="N1779" s="962"/>
      <c r="O1779" s="962"/>
      <c r="P1779" s="962"/>
      <c r="Q1779" s="962"/>
      <c r="R1779" s="962"/>
      <c r="S1779" s="962"/>
      <c r="T1779" s="962"/>
    </row>
    <row r="1780" spans="8:20" ht="12.75">
      <c r="H1780" s="962"/>
      <c r="I1780" s="962"/>
      <c r="J1780" s="962"/>
      <c r="K1780" s="962"/>
      <c r="L1780" s="962"/>
      <c r="M1780" s="962"/>
      <c r="N1780" s="962"/>
      <c r="O1780" s="962"/>
      <c r="P1780" s="962"/>
      <c r="Q1780" s="962"/>
      <c r="R1780" s="962"/>
      <c r="S1780" s="962"/>
      <c r="T1780" s="962"/>
    </row>
    <row r="1781" spans="8:20" ht="12.75">
      <c r="H1781" s="962"/>
      <c r="I1781" s="962"/>
      <c r="J1781" s="962"/>
      <c r="K1781" s="962"/>
      <c r="L1781" s="962"/>
      <c r="M1781" s="962"/>
      <c r="N1781" s="962"/>
      <c r="O1781" s="962"/>
      <c r="P1781" s="962"/>
      <c r="Q1781" s="962"/>
      <c r="R1781" s="962"/>
      <c r="S1781" s="962"/>
      <c r="T1781" s="962"/>
    </row>
    <row r="1782" spans="8:20" ht="12.75">
      <c r="H1782" s="962"/>
      <c r="I1782" s="962"/>
      <c r="J1782" s="962"/>
      <c r="K1782" s="962"/>
      <c r="L1782" s="962"/>
      <c r="M1782" s="962"/>
      <c r="N1782" s="962"/>
      <c r="O1782" s="962"/>
      <c r="P1782" s="962"/>
      <c r="Q1782" s="962"/>
      <c r="R1782" s="962"/>
      <c r="S1782" s="962"/>
      <c r="T1782" s="962"/>
    </row>
    <row r="1783" spans="8:20" ht="12.75">
      <c r="H1783" s="962"/>
      <c r="I1783" s="962"/>
      <c r="J1783" s="962"/>
      <c r="K1783" s="962"/>
      <c r="L1783" s="962"/>
      <c r="M1783" s="962"/>
      <c r="N1783" s="962"/>
      <c r="O1783" s="962"/>
      <c r="P1783" s="962"/>
      <c r="Q1783" s="962"/>
      <c r="R1783" s="962"/>
      <c r="S1783" s="962"/>
      <c r="T1783" s="962"/>
    </row>
    <row r="1784" spans="8:20" ht="12.75">
      <c r="H1784" s="962"/>
      <c r="I1784" s="962"/>
      <c r="J1784" s="962"/>
      <c r="K1784" s="962"/>
      <c r="L1784" s="962"/>
      <c r="M1784" s="962"/>
      <c r="N1784" s="962"/>
      <c r="O1784" s="962"/>
      <c r="P1784" s="962"/>
      <c r="Q1784" s="962"/>
      <c r="R1784" s="962"/>
      <c r="S1784" s="962"/>
      <c r="T1784" s="962"/>
    </row>
    <row r="1785" spans="8:20" ht="12.75">
      <c r="H1785" s="962"/>
      <c r="I1785" s="962"/>
      <c r="J1785" s="962"/>
      <c r="K1785" s="962"/>
      <c r="L1785" s="962"/>
      <c r="M1785" s="962"/>
      <c r="N1785" s="962"/>
      <c r="O1785" s="962"/>
      <c r="P1785" s="962"/>
      <c r="Q1785" s="962"/>
      <c r="R1785" s="962"/>
      <c r="S1785" s="962"/>
      <c r="T1785" s="962"/>
    </row>
    <row r="1786" spans="8:20" ht="12.75">
      <c r="H1786" s="962"/>
      <c r="I1786" s="962"/>
      <c r="J1786" s="962"/>
      <c r="K1786" s="962"/>
      <c r="L1786" s="962"/>
      <c r="M1786" s="962"/>
      <c r="N1786" s="962"/>
      <c r="O1786" s="962"/>
      <c r="P1786" s="962"/>
      <c r="Q1786" s="962"/>
      <c r="R1786" s="962"/>
      <c r="S1786" s="962"/>
      <c r="T1786" s="962"/>
    </row>
    <row r="1787" spans="8:20" ht="12.75">
      <c r="H1787" s="962"/>
      <c r="I1787" s="962"/>
      <c r="J1787" s="962"/>
      <c r="K1787" s="962"/>
      <c r="L1787" s="962"/>
      <c r="M1787" s="962"/>
      <c r="N1787" s="962"/>
      <c r="O1787" s="962"/>
      <c r="P1787" s="962"/>
      <c r="Q1787" s="962"/>
      <c r="R1787" s="962"/>
      <c r="S1787" s="962"/>
      <c r="T1787" s="962"/>
    </row>
    <row r="1788" spans="8:20" ht="12.75">
      <c r="H1788" s="962"/>
      <c r="I1788" s="962"/>
      <c r="J1788" s="962"/>
      <c r="K1788" s="962"/>
      <c r="L1788" s="962"/>
      <c r="M1788" s="962"/>
      <c r="N1788" s="962"/>
      <c r="O1788" s="962"/>
      <c r="P1788" s="962"/>
      <c r="Q1788" s="962"/>
      <c r="R1788" s="962"/>
      <c r="S1788" s="962"/>
      <c r="T1788" s="962"/>
    </row>
    <row r="1789" spans="8:20" ht="12.75">
      <c r="H1789" s="962"/>
      <c r="I1789" s="962"/>
      <c r="J1789" s="962"/>
      <c r="K1789" s="962"/>
      <c r="L1789" s="962"/>
      <c r="M1789" s="962"/>
      <c r="N1789" s="962"/>
      <c r="O1789" s="962"/>
      <c r="P1789" s="962"/>
      <c r="Q1789" s="962"/>
      <c r="R1789" s="962"/>
      <c r="S1789" s="962"/>
      <c r="T1789" s="962"/>
    </row>
    <row r="1790" spans="8:20" ht="12.75">
      <c r="H1790" s="962"/>
      <c r="I1790" s="962"/>
      <c r="J1790" s="962"/>
      <c r="K1790" s="962"/>
      <c r="L1790" s="962"/>
      <c r="M1790" s="962"/>
      <c r="N1790" s="962"/>
      <c r="O1790" s="962"/>
      <c r="P1790" s="962"/>
      <c r="Q1790" s="962"/>
      <c r="R1790" s="962"/>
      <c r="S1790" s="962"/>
      <c r="T1790" s="962"/>
    </row>
    <row r="1791" spans="8:20" ht="12.75">
      <c r="H1791" s="962"/>
      <c r="I1791" s="962"/>
      <c r="J1791" s="962"/>
      <c r="K1791" s="962"/>
      <c r="L1791" s="962"/>
      <c r="M1791" s="962"/>
      <c r="N1791" s="962"/>
      <c r="O1791" s="962"/>
      <c r="P1791" s="962"/>
      <c r="Q1791" s="962"/>
      <c r="R1791" s="962"/>
      <c r="S1791" s="962"/>
      <c r="T1791" s="962"/>
    </row>
    <row r="1792" spans="8:20" ht="12.75">
      <c r="H1792" s="962"/>
      <c r="I1792" s="962"/>
      <c r="J1792" s="962"/>
      <c r="K1792" s="962"/>
      <c r="L1792" s="962"/>
      <c r="M1792" s="962"/>
      <c r="N1792" s="962"/>
      <c r="O1792" s="962"/>
      <c r="P1792" s="962"/>
      <c r="Q1792" s="962"/>
      <c r="R1792" s="962"/>
      <c r="S1792" s="962"/>
      <c r="T1792" s="962"/>
    </row>
    <row r="1793" spans="8:20" ht="12.75">
      <c r="H1793" s="962"/>
      <c r="I1793" s="962"/>
      <c r="J1793" s="962"/>
      <c r="K1793" s="962"/>
      <c r="L1793" s="962"/>
      <c r="M1793" s="962"/>
      <c r="N1793" s="962"/>
      <c r="O1793" s="962"/>
      <c r="P1793" s="962"/>
      <c r="Q1793" s="962"/>
      <c r="R1793" s="962"/>
      <c r="S1793" s="962"/>
      <c r="T1793" s="962"/>
    </row>
    <row r="1794" spans="8:20" ht="12.75">
      <c r="H1794" s="962"/>
      <c r="I1794" s="962"/>
      <c r="J1794" s="962"/>
      <c r="K1794" s="962"/>
      <c r="L1794" s="962"/>
      <c r="M1794" s="962"/>
      <c r="N1794" s="962"/>
      <c r="O1794" s="962"/>
      <c r="P1794" s="962"/>
      <c r="Q1794" s="962"/>
      <c r="R1794" s="962"/>
      <c r="S1794" s="962"/>
      <c r="T1794" s="962"/>
    </row>
    <row r="1795" spans="8:20" ht="12.75">
      <c r="H1795" s="962"/>
      <c r="I1795" s="962"/>
      <c r="J1795" s="962"/>
      <c r="K1795" s="962"/>
      <c r="L1795" s="962"/>
      <c r="M1795" s="962"/>
      <c r="N1795" s="962"/>
      <c r="O1795" s="962"/>
      <c r="P1795" s="962"/>
      <c r="Q1795" s="962"/>
      <c r="R1795" s="962"/>
      <c r="S1795" s="962"/>
      <c r="T1795" s="962"/>
    </row>
    <row r="1796" spans="8:20" ht="12.75">
      <c r="H1796" s="962"/>
      <c r="I1796" s="962"/>
      <c r="J1796" s="962"/>
      <c r="K1796" s="962"/>
      <c r="L1796" s="962"/>
      <c r="M1796" s="962"/>
      <c r="N1796" s="962"/>
      <c r="O1796" s="962"/>
      <c r="P1796" s="962"/>
      <c r="Q1796" s="962"/>
      <c r="R1796" s="962"/>
      <c r="S1796" s="962"/>
      <c r="T1796" s="962"/>
    </row>
    <row r="1797" spans="8:20" ht="12.75">
      <c r="H1797" s="962"/>
      <c r="I1797" s="962"/>
      <c r="J1797" s="962"/>
      <c r="K1797" s="962"/>
      <c r="L1797" s="962"/>
      <c r="M1797" s="962"/>
      <c r="N1797" s="962"/>
      <c r="O1797" s="962"/>
      <c r="P1797" s="962"/>
      <c r="Q1797" s="962"/>
      <c r="R1797" s="962"/>
      <c r="S1797" s="962"/>
      <c r="T1797" s="962"/>
    </row>
    <row r="1798" spans="8:20" ht="12.75">
      <c r="H1798" s="962"/>
      <c r="I1798" s="962"/>
      <c r="J1798" s="962"/>
      <c r="K1798" s="962"/>
      <c r="L1798" s="962"/>
      <c r="M1798" s="962"/>
      <c r="N1798" s="962"/>
      <c r="O1798" s="962"/>
      <c r="P1798" s="962"/>
      <c r="Q1798" s="962"/>
      <c r="R1798" s="962"/>
      <c r="S1798" s="962"/>
      <c r="T1798" s="962"/>
    </row>
    <row r="1799" spans="8:20" ht="12.75">
      <c r="H1799" s="962"/>
      <c r="I1799" s="962"/>
      <c r="J1799" s="962"/>
      <c r="K1799" s="962"/>
      <c r="L1799" s="962"/>
      <c r="M1799" s="962"/>
      <c r="N1799" s="962"/>
      <c r="O1799" s="962"/>
      <c r="P1799" s="962"/>
      <c r="Q1799" s="962"/>
      <c r="R1799" s="962"/>
      <c r="S1799" s="962"/>
      <c r="T1799" s="962"/>
    </row>
    <row r="1800" spans="8:20" ht="12.75">
      <c r="H1800" s="962"/>
      <c r="I1800" s="962"/>
      <c r="J1800" s="962"/>
      <c r="K1800" s="962"/>
      <c r="L1800" s="962"/>
      <c r="M1800" s="962"/>
      <c r="N1800" s="962"/>
      <c r="O1800" s="962"/>
      <c r="P1800" s="962"/>
      <c r="Q1800" s="962"/>
      <c r="R1800" s="962"/>
      <c r="S1800" s="962"/>
      <c r="T1800" s="962"/>
    </row>
    <row r="1801" spans="8:20" ht="12.75">
      <c r="H1801" s="962"/>
      <c r="I1801" s="962"/>
      <c r="J1801" s="962"/>
      <c r="K1801" s="962"/>
      <c r="L1801" s="962"/>
      <c r="M1801" s="962"/>
      <c r="N1801" s="962"/>
      <c r="O1801" s="962"/>
      <c r="P1801" s="962"/>
      <c r="Q1801" s="962"/>
      <c r="R1801" s="962"/>
      <c r="S1801" s="962"/>
      <c r="T1801" s="962"/>
    </row>
    <row r="1802" spans="8:20" ht="12.75">
      <c r="H1802" s="962"/>
      <c r="I1802" s="962"/>
      <c r="J1802" s="962"/>
      <c r="K1802" s="962"/>
      <c r="L1802" s="962"/>
      <c r="M1802" s="962"/>
      <c r="N1802" s="962"/>
      <c r="O1802" s="962"/>
      <c r="P1802" s="962"/>
      <c r="Q1802" s="962"/>
      <c r="R1802" s="962"/>
      <c r="S1802" s="962"/>
      <c r="T1802" s="962"/>
    </row>
    <row r="1803" spans="8:20" ht="12.75">
      <c r="H1803" s="962"/>
      <c r="I1803" s="962"/>
      <c r="J1803" s="962"/>
      <c r="K1803" s="962"/>
      <c r="L1803" s="962"/>
      <c r="M1803" s="962"/>
      <c r="N1803" s="962"/>
      <c r="O1803" s="962"/>
      <c r="P1803" s="962"/>
      <c r="Q1803" s="962"/>
      <c r="R1803" s="962"/>
      <c r="S1803" s="962"/>
      <c r="T1803" s="962"/>
    </row>
    <row r="1804" spans="8:20" ht="12.75">
      <c r="H1804" s="962"/>
      <c r="I1804" s="962"/>
      <c r="J1804" s="962"/>
      <c r="K1804" s="962"/>
      <c r="L1804" s="962"/>
      <c r="M1804" s="962"/>
      <c r="N1804" s="962"/>
      <c r="O1804" s="962"/>
      <c r="P1804" s="962"/>
      <c r="Q1804" s="962"/>
      <c r="R1804" s="962"/>
      <c r="S1804" s="962"/>
      <c r="T1804" s="962"/>
    </row>
    <row r="1805" spans="8:20" ht="12.75">
      <c r="H1805" s="962"/>
      <c r="I1805" s="962"/>
      <c r="J1805" s="962"/>
      <c r="K1805" s="962"/>
      <c r="L1805" s="962"/>
      <c r="M1805" s="962"/>
      <c r="N1805" s="962"/>
      <c r="O1805" s="962"/>
      <c r="P1805" s="962"/>
      <c r="Q1805" s="962"/>
      <c r="R1805" s="962"/>
      <c r="S1805" s="962"/>
      <c r="T1805" s="962"/>
    </row>
    <row r="1806" spans="8:20" ht="12.75">
      <c r="H1806" s="962"/>
      <c r="I1806" s="962"/>
      <c r="J1806" s="962"/>
      <c r="K1806" s="962"/>
      <c r="L1806" s="962"/>
      <c r="M1806" s="962"/>
      <c r="N1806" s="962"/>
      <c r="O1806" s="962"/>
      <c r="P1806" s="962"/>
      <c r="Q1806" s="962"/>
      <c r="R1806" s="962"/>
      <c r="S1806" s="962"/>
      <c r="T1806" s="962"/>
    </row>
    <row r="1807" spans="8:20" ht="12.75">
      <c r="H1807" s="962"/>
      <c r="I1807" s="962"/>
      <c r="J1807" s="962"/>
      <c r="K1807" s="962"/>
      <c r="L1807" s="962"/>
      <c r="M1807" s="962"/>
      <c r="N1807" s="962"/>
      <c r="O1807" s="962"/>
      <c r="P1807" s="962"/>
      <c r="Q1807" s="962"/>
      <c r="R1807" s="962"/>
      <c r="S1807" s="962"/>
      <c r="T1807" s="962"/>
    </row>
    <row r="1808" spans="8:20" ht="12.75">
      <c r="H1808" s="962"/>
      <c r="I1808" s="962"/>
      <c r="J1808" s="962"/>
      <c r="K1808" s="962"/>
      <c r="L1808" s="962"/>
      <c r="M1808" s="962"/>
      <c r="N1808" s="962"/>
      <c r="O1808" s="962"/>
      <c r="P1808" s="962"/>
      <c r="Q1808" s="962"/>
      <c r="R1808" s="962"/>
      <c r="S1808" s="962"/>
      <c r="T1808" s="962"/>
    </row>
    <row r="1809" spans="8:20" ht="12.75">
      <c r="H1809" s="962"/>
      <c r="I1809" s="962"/>
      <c r="J1809" s="962"/>
      <c r="K1809" s="962"/>
      <c r="L1809" s="962"/>
      <c r="M1809" s="962"/>
      <c r="N1809" s="962"/>
      <c r="O1809" s="962"/>
      <c r="P1809" s="962"/>
      <c r="Q1809" s="962"/>
      <c r="R1809" s="962"/>
      <c r="S1809" s="962"/>
      <c r="T1809" s="962"/>
    </row>
    <row r="1810" spans="8:20" ht="12.75">
      <c r="H1810" s="962"/>
      <c r="I1810" s="962"/>
      <c r="J1810" s="962"/>
      <c r="K1810" s="962"/>
      <c r="L1810" s="962"/>
      <c r="M1810" s="962"/>
      <c r="N1810" s="962"/>
      <c r="O1810" s="962"/>
      <c r="P1810" s="962"/>
      <c r="Q1810" s="962"/>
      <c r="R1810" s="962"/>
      <c r="S1810" s="962"/>
      <c r="T1810" s="962"/>
    </row>
    <row r="1811" spans="8:20" ht="12.75">
      <c r="H1811" s="962"/>
      <c r="I1811" s="962"/>
      <c r="J1811" s="962"/>
      <c r="K1811" s="962"/>
      <c r="L1811" s="962"/>
      <c r="M1811" s="962"/>
      <c r="N1811" s="962"/>
      <c r="O1811" s="962"/>
      <c r="P1811" s="962"/>
      <c r="Q1811" s="962"/>
      <c r="R1811" s="962"/>
      <c r="S1811" s="962"/>
      <c r="T1811" s="962"/>
    </row>
    <row r="1812" spans="8:20" ht="12.75">
      <c r="H1812" s="962"/>
      <c r="I1812" s="962"/>
      <c r="J1812" s="962"/>
      <c r="K1812" s="962"/>
      <c r="L1812" s="962"/>
      <c r="M1812" s="962"/>
      <c r="N1812" s="962"/>
      <c r="O1812" s="962"/>
      <c r="P1812" s="962"/>
      <c r="Q1812" s="962"/>
      <c r="R1812" s="962"/>
      <c r="S1812" s="962"/>
      <c r="T1812" s="962"/>
    </row>
    <row r="1813" spans="8:20" ht="12.75">
      <c r="H1813" s="962"/>
      <c r="I1813" s="962"/>
      <c r="J1813" s="962"/>
      <c r="K1813" s="962"/>
      <c r="L1813" s="962"/>
      <c r="M1813" s="962"/>
      <c r="N1813" s="962"/>
      <c r="O1813" s="962"/>
      <c r="P1813" s="962"/>
      <c r="Q1813" s="962"/>
      <c r="R1813" s="962"/>
      <c r="S1813" s="962"/>
      <c r="T1813" s="962"/>
    </row>
    <row r="1814" spans="8:20" ht="12.75">
      <c r="H1814" s="962"/>
      <c r="I1814" s="962"/>
      <c r="J1814" s="962"/>
      <c r="K1814" s="962"/>
      <c r="L1814" s="962"/>
      <c r="M1814" s="962"/>
      <c r="N1814" s="962"/>
      <c r="O1814" s="962"/>
      <c r="P1814" s="962"/>
      <c r="Q1814" s="962"/>
      <c r="R1814" s="962"/>
      <c r="S1814" s="962"/>
      <c r="T1814" s="962"/>
    </row>
    <row r="1815" spans="8:20" ht="12.75">
      <c r="H1815" s="962"/>
      <c r="I1815" s="962"/>
      <c r="J1815" s="962"/>
      <c r="K1815" s="962"/>
      <c r="L1815" s="962"/>
      <c r="M1815" s="962"/>
      <c r="N1815" s="962"/>
      <c r="O1815" s="962"/>
      <c r="P1815" s="962"/>
      <c r="Q1815" s="962"/>
      <c r="R1815" s="962"/>
      <c r="S1815" s="962"/>
      <c r="T1815" s="962"/>
    </row>
    <row r="1816" spans="8:20" ht="12.75">
      <c r="H1816" s="962"/>
      <c r="I1816" s="962"/>
      <c r="J1816" s="962"/>
      <c r="K1816" s="962"/>
      <c r="L1816" s="962"/>
      <c r="M1816" s="962"/>
      <c r="N1816" s="962"/>
      <c r="O1816" s="962"/>
      <c r="P1816" s="962"/>
      <c r="Q1816" s="962"/>
      <c r="R1816" s="962"/>
      <c r="S1816" s="962"/>
      <c r="T1816" s="962"/>
    </row>
    <row r="1817" spans="8:20" ht="12.75">
      <c r="H1817" s="962"/>
      <c r="I1817" s="962"/>
      <c r="J1817" s="962"/>
      <c r="K1817" s="962"/>
      <c r="L1817" s="962"/>
      <c r="M1817" s="962"/>
      <c r="N1817" s="962"/>
      <c r="O1817" s="962"/>
      <c r="P1817" s="962"/>
      <c r="Q1817" s="962"/>
      <c r="R1817" s="962"/>
      <c r="S1817" s="962"/>
      <c r="T1817" s="962"/>
    </row>
    <row r="1818" spans="8:20" ht="12.75">
      <c r="H1818" s="962"/>
      <c r="I1818" s="962"/>
      <c r="J1818" s="962"/>
      <c r="K1818" s="962"/>
      <c r="L1818" s="962"/>
      <c r="M1818" s="962"/>
      <c r="N1818" s="962"/>
      <c r="O1818" s="962"/>
      <c r="P1818" s="962"/>
      <c r="Q1818" s="962"/>
      <c r="R1818" s="962"/>
      <c r="S1818" s="962"/>
      <c r="T1818" s="962"/>
    </row>
    <row r="1819" spans="8:20" ht="12.75">
      <c r="H1819" s="962"/>
      <c r="I1819" s="962"/>
      <c r="J1819" s="962"/>
      <c r="K1819" s="962"/>
      <c r="L1819" s="962"/>
      <c r="M1819" s="962"/>
      <c r="N1819" s="962"/>
      <c r="O1819" s="962"/>
      <c r="P1819" s="962"/>
      <c r="Q1819" s="962"/>
      <c r="R1819" s="962"/>
      <c r="S1819" s="962"/>
      <c r="T1819" s="962"/>
    </row>
    <row r="1820" spans="8:20" ht="12.75">
      <c r="H1820" s="962"/>
      <c r="I1820" s="962"/>
      <c r="J1820" s="962"/>
      <c r="K1820" s="962"/>
      <c r="L1820" s="962"/>
      <c r="M1820" s="962"/>
      <c r="N1820" s="962"/>
      <c r="O1820" s="962"/>
      <c r="P1820" s="962"/>
      <c r="Q1820" s="962"/>
      <c r="R1820" s="962"/>
      <c r="S1820" s="962"/>
      <c r="T1820" s="962"/>
    </row>
    <row r="1821" spans="8:20" ht="12.75">
      <c r="H1821" s="962"/>
      <c r="I1821" s="962"/>
      <c r="J1821" s="962"/>
      <c r="K1821" s="962"/>
      <c r="L1821" s="962"/>
      <c r="M1821" s="962"/>
      <c r="N1821" s="962"/>
      <c r="O1821" s="962"/>
      <c r="P1821" s="962"/>
      <c r="Q1821" s="962"/>
      <c r="R1821" s="962"/>
      <c r="S1821" s="962"/>
      <c r="T1821" s="962"/>
    </row>
    <row r="1822" spans="8:20" ht="12.75">
      <c r="H1822" s="962"/>
      <c r="I1822" s="962"/>
      <c r="J1822" s="962"/>
      <c r="K1822" s="962"/>
      <c r="L1822" s="962"/>
      <c r="M1822" s="962"/>
      <c r="N1822" s="962"/>
      <c r="O1822" s="962"/>
      <c r="P1822" s="962"/>
      <c r="Q1822" s="962"/>
      <c r="R1822" s="962"/>
      <c r="S1822" s="962"/>
      <c r="T1822" s="962"/>
    </row>
    <row r="1823" spans="8:20" ht="12.75">
      <c r="H1823" s="962"/>
      <c r="I1823" s="962"/>
      <c r="J1823" s="962"/>
      <c r="K1823" s="962"/>
      <c r="L1823" s="962"/>
      <c r="M1823" s="962"/>
      <c r="N1823" s="962"/>
      <c r="O1823" s="962"/>
      <c r="P1823" s="962"/>
      <c r="Q1823" s="962"/>
      <c r="R1823" s="962"/>
      <c r="S1823" s="962"/>
      <c r="T1823" s="962"/>
    </row>
    <row r="1824" spans="8:20" ht="12.75">
      <c r="H1824" s="962"/>
      <c r="I1824" s="962"/>
      <c r="J1824" s="962"/>
      <c r="K1824" s="962"/>
      <c r="L1824" s="962"/>
      <c r="M1824" s="962"/>
      <c r="N1824" s="962"/>
      <c r="O1824" s="962"/>
      <c r="P1824" s="962"/>
      <c r="Q1824" s="962"/>
      <c r="R1824" s="962"/>
      <c r="S1824" s="962"/>
      <c r="T1824" s="962"/>
    </row>
    <row r="1825" spans="8:20" ht="12.75">
      <c r="H1825" s="962"/>
      <c r="I1825" s="962"/>
      <c r="J1825" s="962"/>
      <c r="K1825" s="962"/>
      <c r="L1825" s="962"/>
      <c r="M1825" s="962"/>
      <c r="N1825" s="962"/>
      <c r="O1825" s="962"/>
      <c r="P1825" s="962"/>
      <c r="Q1825" s="962"/>
      <c r="R1825" s="962"/>
      <c r="S1825" s="962"/>
      <c r="T1825" s="962"/>
    </row>
    <row r="1826" spans="8:20" ht="12.75">
      <c r="H1826" s="962"/>
      <c r="I1826" s="962"/>
      <c r="J1826" s="962"/>
      <c r="K1826" s="962"/>
      <c r="L1826" s="962"/>
      <c r="M1826" s="962"/>
      <c r="N1826" s="962"/>
      <c r="O1826" s="962"/>
      <c r="P1826" s="962"/>
      <c r="Q1826" s="962"/>
      <c r="R1826" s="962"/>
      <c r="S1826" s="962"/>
      <c r="T1826" s="962"/>
    </row>
    <row r="1827" spans="8:20" ht="12.75">
      <c r="H1827" s="962"/>
      <c r="I1827" s="962"/>
      <c r="J1827" s="962"/>
      <c r="K1827" s="962"/>
      <c r="L1827" s="962"/>
      <c r="M1827" s="962"/>
      <c r="N1827" s="962"/>
      <c r="O1827" s="962"/>
      <c r="P1827" s="962"/>
      <c r="Q1827" s="962"/>
      <c r="R1827" s="962"/>
      <c r="S1827" s="962"/>
      <c r="T1827" s="962"/>
    </row>
    <row r="1828" spans="8:20" ht="12.75">
      <c r="H1828" s="962"/>
      <c r="I1828" s="962"/>
      <c r="J1828" s="962"/>
      <c r="K1828" s="962"/>
      <c r="L1828" s="962"/>
      <c r="M1828" s="962"/>
      <c r="N1828" s="962"/>
      <c r="O1828" s="962"/>
      <c r="P1828" s="962"/>
      <c r="Q1828" s="962"/>
      <c r="R1828" s="962"/>
      <c r="S1828" s="962"/>
      <c r="T1828" s="962"/>
    </row>
    <row r="1829" spans="8:20" ht="12.75">
      <c r="H1829" s="962"/>
      <c r="I1829" s="962"/>
      <c r="J1829" s="962"/>
      <c r="K1829" s="962"/>
      <c r="L1829" s="962"/>
      <c r="M1829" s="962"/>
      <c r="N1829" s="962"/>
      <c r="O1829" s="962"/>
      <c r="P1829" s="962"/>
      <c r="Q1829" s="962"/>
      <c r="R1829" s="962"/>
      <c r="S1829" s="962"/>
      <c r="T1829" s="962"/>
    </row>
    <row r="1830" spans="8:20" ht="12.75">
      <c r="H1830" s="962"/>
      <c r="I1830" s="962"/>
      <c r="J1830" s="962"/>
      <c r="K1830" s="962"/>
      <c r="L1830" s="962"/>
      <c r="M1830" s="962"/>
      <c r="N1830" s="962"/>
      <c r="O1830" s="962"/>
      <c r="P1830" s="962"/>
      <c r="Q1830" s="962"/>
      <c r="R1830" s="962"/>
      <c r="S1830" s="962"/>
      <c r="T1830" s="962"/>
    </row>
    <row r="1831" spans="8:20" ht="12.75">
      <c r="H1831" s="962"/>
      <c r="I1831" s="962"/>
      <c r="J1831" s="962"/>
      <c r="K1831" s="962"/>
      <c r="L1831" s="962"/>
      <c r="M1831" s="962"/>
      <c r="N1831" s="962"/>
      <c r="O1831" s="962"/>
      <c r="P1831" s="962"/>
      <c r="Q1831" s="962"/>
      <c r="R1831" s="962"/>
      <c r="S1831" s="962"/>
      <c r="T1831" s="962"/>
    </row>
    <row r="1832" spans="8:20" ht="12.75">
      <c r="H1832" s="962"/>
      <c r="I1832" s="962"/>
      <c r="J1832" s="962"/>
      <c r="K1832" s="962"/>
      <c r="L1832" s="962"/>
      <c r="M1832" s="962"/>
      <c r="N1832" s="962"/>
      <c r="O1832" s="962"/>
      <c r="P1832" s="962"/>
      <c r="Q1832" s="962"/>
      <c r="R1832" s="962"/>
      <c r="S1832" s="962"/>
      <c r="T1832" s="962"/>
    </row>
    <row r="1833" spans="8:20" ht="12.75">
      <c r="H1833" s="962"/>
      <c r="I1833" s="962"/>
      <c r="J1833" s="962"/>
      <c r="K1833" s="962"/>
      <c r="L1833" s="962"/>
      <c r="M1833" s="962"/>
      <c r="N1833" s="962"/>
      <c r="O1833" s="962"/>
      <c r="P1833" s="962"/>
      <c r="Q1833" s="962"/>
      <c r="R1833" s="962"/>
      <c r="S1833" s="962"/>
      <c r="T1833" s="962"/>
    </row>
    <row r="1834" spans="8:20" ht="12.75">
      <c r="H1834" s="962"/>
      <c r="I1834" s="962"/>
      <c r="J1834" s="962"/>
      <c r="K1834" s="962"/>
      <c r="L1834" s="962"/>
      <c r="M1834" s="962"/>
      <c r="N1834" s="962"/>
      <c r="O1834" s="962"/>
      <c r="P1834" s="962"/>
      <c r="Q1834" s="962"/>
      <c r="R1834" s="962"/>
      <c r="S1834" s="962"/>
      <c r="T1834" s="962"/>
    </row>
    <row r="1835" spans="8:20" ht="12.75">
      <c r="H1835" s="962"/>
      <c r="I1835" s="962"/>
      <c r="J1835" s="962"/>
      <c r="K1835" s="962"/>
      <c r="L1835" s="962"/>
      <c r="M1835" s="962"/>
      <c r="N1835" s="962"/>
      <c r="O1835" s="962"/>
      <c r="P1835" s="962"/>
      <c r="Q1835" s="962"/>
      <c r="R1835" s="962"/>
      <c r="S1835" s="962"/>
      <c r="T1835" s="962"/>
    </row>
    <row r="1836" spans="8:20" ht="12.75">
      <c r="H1836" s="962"/>
      <c r="I1836" s="962"/>
      <c r="J1836" s="962"/>
      <c r="K1836" s="962"/>
      <c r="L1836" s="962"/>
      <c r="M1836" s="962"/>
      <c r="N1836" s="962"/>
      <c r="O1836" s="962"/>
      <c r="P1836" s="962"/>
      <c r="Q1836" s="962"/>
      <c r="R1836" s="962"/>
      <c r="S1836" s="962"/>
      <c r="T1836" s="962"/>
    </row>
    <row r="1837" spans="8:20" ht="12.75">
      <c r="H1837" s="962"/>
      <c r="I1837" s="962"/>
      <c r="J1837" s="962"/>
      <c r="K1837" s="962"/>
      <c r="L1837" s="962"/>
      <c r="M1837" s="962"/>
      <c r="N1837" s="962"/>
      <c r="O1837" s="962"/>
      <c r="P1837" s="962"/>
      <c r="Q1837" s="962"/>
      <c r="R1837" s="962"/>
      <c r="S1837" s="962"/>
      <c r="T1837" s="962"/>
    </row>
    <row r="1838" spans="8:20" ht="12.75">
      <c r="H1838" s="962"/>
      <c r="I1838" s="962"/>
      <c r="J1838" s="962"/>
      <c r="K1838" s="962"/>
      <c r="L1838" s="962"/>
      <c r="M1838" s="962"/>
      <c r="N1838" s="962"/>
      <c r="O1838" s="962"/>
      <c r="P1838" s="962"/>
      <c r="Q1838" s="962"/>
      <c r="R1838" s="962"/>
      <c r="S1838" s="962"/>
      <c r="T1838" s="962"/>
    </row>
    <row r="1839" spans="8:20" ht="12.75">
      <c r="H1839" s="962"/>
      <c r="I1839" s="962"/>
      <c r="J1839" s="962"/>
      <c r="K1839" s="962"/>
      <c r="L1839" s="962"/>
      <c r="M1839" s="962"/>
      <c r="N1839" s="962"/>
      <c r="O1839" s="962"/>
      <c r="P1839" s="962"/>
      <c r="Q1839" s="962"/>
      <c r="R1839" s="962"/>
      <c r="S1839" s="962"/>
      <c r="T1839" s="962"/>
    </row>
    <row r="1840" spans="8:20" ht="12.75">
      <c r="H1840" s="962"/>
      <c r="I1840" s="962"/>
      <c r="J1840" s="962"/>
      <c r="K1840" s="962"/>
      <c r="L1840" s="962"/>
      <c r="M1840" s="962"/>
      <c r="N1840" s="962"/>
      <c r="O1840" s="962"/>
      <c r="P1840" s="962"/>
      <c r="Q1840" s="962"/>
      <c r="R1840" s="962"/>
      <c r="S1840" s="962"/>
      <c r="T1840" s="962"/>
    </row>
    <row r="1841" spans="8:20" ht="12.75">
      <c r="H1841" s="962"/>
      <c r="I1841" s="962"/>
      <c r="J1841" s="962"/>
      <c r="K1841" s="962"/>
      <c r="L1841" s="962"/>
      <c r="M1841" s="962"/>
      <c r="N1841" s="962"/>
      <c r="O1841" s="962"/>
      <c r="P1841" s="962"/>
      <c r="Q1841" s="962"/>
      <c r="R1841" s="962"/>
      <c r="S1841" s="962"/>
      <c r="T1841" s="962"/>
    </row>
    <row r="1842" spans="8:20" ht="12.75">
      <c r="H1842" s="962"/>
      <c r="I1842" s="962"/>
      <c r="J1842" s="962"/>
      <c r="K1842" s="962"/>
      <c r="L1842" s="962"/>
      <c r="M1842" s="962"/>
      <c r="N1842" s="962"/>
      <c r="O1842" s="962"/>
      <c r="P1842" s="962"/>
      <c r="Q1842" s="962"/>
      <c r="R1842" s="962"/>
      <c r="S1842" s="962"/>
      <c r="T1842" s="962"/>
    </row>
    <row r="1843" spans="8:20" ht="12.75">
      <c r="H1843" s="962"/>
      <c r="I1843" s="962"/>
      <c r="J1843" s="962"/>
      <c r="K1843" s="962"/>
      <c r="L1843" s="962"/>
      <c r="M1843" s="962"/>
      <c r="N1843" s="962"/>
      <c r="O1843" s="962"/>
      <c r="P1843" s="962"/>
      <c r="Q1843" s="962"/>
      <c r="R1843" s="962"/>
      <c r="S1843" s="962"/>
      <c r="T1843" s="962"/>
    </row>
    <row r="1844" spans="8:20" ht="12.75">
      <c r="H1844" s="962"/>
      <c r="I1844" s="962"/>
      <c r="J1844" s="962"/>
      <c r="K1844" s="962"/>
      <c r="L1844" s="962"/>
      <c r="M1844" s="962"/>
      <c r="N1844" s="962"/>
      <c r="O1844" s="962"/>
      <c r="P1844" s="962"/>
      <c r="Q1844" s="962"/>
      <c r="R1844" s="962"/>
      <c r="S1844" s="962"/>
      <c r="T1844" s="962"/>
    </row>
    <row r="1845" spans="8:20" ht="12.75">
      <c r="H1845" s="962"/>
      <c r="I1845" s="962"/>
      <c r="J1845" s="962"/>
      <c r="K1845" s="962"/>
      <c r="L1845" s="962"/>
      <c r="M1845" s="962"/>
      <c r="N1845" s="962"/>
      <c r="O1845" s="962"/>
      <c r="P1845" s="962"/>
      <c r="Q1845" s="962"/>
      <c r="R1845" s="962"/>
      <c r="S1845" s="962"/>
      <c r="T1845" s="962"/>
    </row>
    <row r="1846" spans="8:20" ht="12.75">
      <c r="H1846" s="962"/>
      <c r="I1846" s="962"/>
      <c r="J1846" s="962"/>
      <c r="K1846" s="962"/>
      <c r="L1846" s="962"/>
      <c r="M1846" s="962"/>
      <c r="N1846" s="962"/>
      <c r="O1846" s="962"/>
      <c r="P1846" s="962"/>
      <c r="Q1846" s="962"/>
      <c r="R1846" s="962"/>
      <c r="S1846" s="962"/>
      <c r="T1846" s="962"/>
    </row>
    <row r="1847" spans="8:20" ht="12.75">
      <c r="H1847" s="962"/>
      <c r="I1847" s="962"/>
      <c r="J1847" s="962"/>
      <c r="K1847" s="962"/>
      <c r="L1847" s="962"/>
      <c r="M1847" s="962"/>
      <c r="N1847" s="962"/>
      <c r="O1847" s="962"/>
      <c r="P1847" s="962"/>
      <c r="Q1847" s="962"/>
      <c r="R1847" s="962"/>
      <c r="S1847" s="962"/>
      <c r="T1847" s="962"/>
    </row>
    <row r="1848" spans="8:20" ht="12.75">
      <c r="H1848" s="962"/>
      <c r="I1848" s="962"/>
      <c r="J1848" s="962"/>
      <c r="K1848" s="962"/>
      <c r="L1848" s="962"/>
      <c r="M1848" s="962"/>
      <c r="N1848" s="962"/>
      <c r="O1848" s="962"/>
      <c r="P1848" s="962"/>
      <c r="Q1848" s="962"/>
      <c r="R1848" s="962"/>
      <c r="S1848" s="962"/>
      <c r="T1848" s="962"/>
    </row>
    <row r="1849" spans="8:20" ht="12.75">
      <c r="H1849" s="962"/>
      <c r="I1849" s="962"/>
      <c r="J1849" s="962"/>
      <c r="K1849" s="962"/>
      <c r="L1849" s="962"/>
      <c r="M1849" s="962"/>
      <c r="N1849" s="962"/>
      <c r="O1849" s="962"/>
      <c r="P1849" s="962"/>
      <c r="Q1849" s="962"/>
      <c r="R1849" s="962"/>
      <c r="S1849" s="962"/>
      <c r="T1849" s="962"/>
    </row>
    <row r="1850" spans="8:20" ht="12.75">
      <c r="H1850" s="962"/>
      <c r="I1850" s="962"/>
      <c r="J1850" s="962"/>
      <c r="K1850" s="962"/>
      <c r="L1850" s="962"/>
      <c r="M1850" s="962"/>
      <c r="N1850" s="962"/>
      <c r="O1850" s="962"/>
      <c r="P1850" s="962"/>
      <c r="Q1850" s="962"/>
      <c r="R1850" s="962"/>
      <c r="S1850" s="962"/>
      <c r="T1850" s="962"/>
    </row>
    <row r="1851" spans="8:20" ht="12.75">
      <c r="H1851" s="962"/>
      <c r="I1851" s="962"/>
      <c r="J1851" s="962"/>
      <c r="K1851" s="962"/>
      <c r="L1851" s="962"/>
      <c r="M1851" s="962"/>
      <c r="N1851" s="962"/>
      <c r="O1851" s="962"/>
      <c r="P1851" s="962"/>
      <c r="Q1851" s="962"/>
      <c r="R1851" s="962"/>
      <c r="S1851" s="962"/>
      <c r="T1851" s="962"/>
    </row>
    <row r="1852" spans="8:20" ht="12.75">
      <c r="H1852" s="962"/>
      <c r="I1852" s="962"/>
      <c r="J1852" s="962"/>
      <c r="K1852" s="962"/>
      <c r="L1852" s="962"/>
      <c r="M1852" s="962"/>
      <c r="N1852" s="962"/>
      <c r="O1852" s="962"/>
      <c r="P1852" s="962"/>
      <c r="Q1852" s="962"/>
      <c r="R1852" s="962"/>
      <c r="S1852" s="962"/>
      <c r="T1852" s="962"/>
    </row>
    <row r="1853" spans="8:20" ht="12.75">
      <c r="H1853" s="962"/>
      <c r="I1853" s="962"/>
      <c r="J1853" s="962"/>
      <c r="K1853" s="962"/>
      <c r="L1853" s="962"/>
      <c r="M1853" s="962"/>
      <c r="N1853" s="962"/>
      <c r="O1853" s="962"/>
      <c r="P1853" s="962"/>
      <c r="Q1853" s="962"/>
      <c r="R1853" s="962"/>
      <c r="S1853" s="962"/>
      <c r="T1853" s="962"/>
    </row>
    <row r="1854" spans="8:20" ht="12.75">
      <c r="H1854" s="962"/>
      <c r="I1854" s="962"/>
      <c r="J1854" s="962"/>
      <c r="K1854" s="962"/>
      <c r="L1854" s="962"/>
      <c r="M1854" s="962"/>
      <c r="N1854" s="962"/>
      <c r="O1854" s="962"/>
      <c r="P1854" s="962"/>
      <c r="Q1854" s="962"/>
      <c r="R1854" s="962"/>
      <c r="S1854" s="962"/>
      <c r="T1854" s="962"/>
    </row>
    <row r="1855" spans="8:20" ht="12.75">
      <c r="H1855" s="962"/>
      <c r="I1855" s="962"/>
      <c r="J1855" s="962"/>
      <c r="K1855" s="962"/>
      <c r="L1855" s="962"/>
      <c r="M1855" s="962"/>
      <c r="N1855" s="962"/>
      <c r="O1855" s="962"/>
      <c r="P1855" s="962"/>
      <c r="Q1855" s="962"/>
      <c r="R1855" s="962"/>
      <c r="S1855" s="962"/>
      <c r="T1855" s="962"/>
    </row>
    <row r="1856" spans="8:20" ht="12.75">
      <c r="H1856" s="962"/>
      <c r="I1856" s="962"/>
      <c r="J1856" s="962"/>
      <c r="K1856" s="962"/>
      <c r="L1856" s="962"/>
      <c r="M1856" s="962"/>
      <c r="N1856" s="962"/>
      <c r="O1856" s="962"/>
      <c r="P1856" s="962"/>
      <c r="Q1856" s="962"/>
      <c r="R1856" s="962"/>
      <c r="S1856" s="962"/>
      <c r="T1856" s="962"/>
    </row>
    <row r="1857" spans="8:20" ht="12.75">
      <c r="H1857" s="962"/>
      <c r="I1857" s="962"/>
      <c r="J1857" s="962"/>
      <c r="K1857" s="962"/>
      <c r="L1857" s="962"/>
      <c r="M1857" s="962"/>
      <c r="N1857" s="962"/>
      <c r="O1857" s="962"/>
      <c r="P1857" s="962"/>
      <c r="Q1857" s="962"/>
      <c r="R1857" s="962"/>
      <c r="S1857" s="962"/>
      <c r="T1857" s="962"/>
    </row>
    <row r="1858" spans="8:20" ht="12.75">
      <c r="H1858" s="962"/>
      <c r="I1858" s="962"/>
      <c r="J1858" s="962"/>
      <c r="K1858" s="962"/>
      <c r="L1858" s="962"/>
      <c r="M1858" s="962"/>
      <c r="N1858" s="962"/>
      <c r="O1858" s="962"/>
      <c r="P1858" s="962"/>
      <c r="Q1858" s="962"/>
      <c r="R1858" s="962"/>
      <c r="S1858" s="962"/>
      <c r="T1858" s="962"/>
    </row>
    <row r="1859" spans="8:20" ht="12.75">
      <c r="H1859" s="962"/>
      <c r="I1859" s="962"/>
      <c r="J1859" s="962"/>
      <c r="K1859" s="962"/>
      <c r="L1859" s="962"/>
      <c r="M1859" s="962"/>
      <c r="N1859" s="962"/>
      <c r="O1859" s="962"/>
      <c r="P1859" s="962"/>
      <c r="Q1859" s="962"/>
      <c r="R1859" s="962"/>
      <c r="S1859" s="962"/>
      <c r="T1859" s="962"/>
    </row>
    <row r="1860" spans="8:20" ht="12.75">
      <c r="H1860" s="962"/>
      <c r="I1860" s="962"/>
      <c r="J1860" s="962"/>
      <c r="K1860" s="962"/>
      <c r="L1860" s="962"/>
      <c r="M1860" s="962"/>
      <c r="N1860" s="962"/>
      <c r="O1860" s="962"/>
      <c r="P1860" s="962"/>
      <c r="Q1860" s="962"/>
      <c r="R1860" s="962"/>
      <c r="S1860" s="962"/>
      <c r="T1860" s="962"/>
    </row>
    <row r="1861" spans="8:20" ht="12.75">
      <c r="H1861" s="962"/>
      <c r="I1861" s="962"/>
      <c r="J1861" s="962"/>
      <c r="K1861" s="962"/>
      <c r="L1861" s="962"/>
      <c r="M1861" s="962"/>
      <c r="N1861" s="962"/>
      <c r="O1861" s="962"/>
      <c r="P1861" s="962"/>
      <c r="Q1861" s="962"/>
      <c r="R1861" s="962"/>
      <c r="S1861" s="962"/>
      <c r="T1861" s="962"/>
    </row>
    <row r="1862" spans="8:20" ht="12.75">
      <c r="H1862" s="962"/>
      <c r="I1862" s="962"/>
      <c r="J1862" s="962"/>
      <c r="K1862" s="962"/>
      <c r="L1862" s="962"/>
      <c r="M1862" s="962"/>
      <c r="N1862" s="962"/>
      <c r="O1862" s="962"/>
      <c r="P1862" s="962"/>
      <c r="Q1862" s="962"/>
      <c r="R1862" s="962"/>
      <c r="S1862" s="962"/>
      <c r="T1862" s="962"/>
    </row>
    <row r="1863" spans="8:20" ht="12.75">
      <c r="H1863" s="962"/>
      <c r="I1863" s="962"/>
      <c r="J1863" s="962"/>
      <c r="K1863" s="962"/>
      <c r="L1863" s="962"/>
      <c r="M1863" s="962"/>
      <c r="N1863" s="962"/>
      <c r="O1863" s="962"/>
      <c r="P1863" s="962"/>
      <c r="Q1863" s="962"/>
      <c r="R1863" s="962"/>
      <c r="S1863" s="962"/>
      <c r="T1863" s="962"/>
    </row>
    <row r="1864" spans="8:20" ht="12.75">
      <c r="H1864" s="962"/>
      <c r="I1864" s="962"/>
      <c r="J1864" s="962"/>
      <c r="K1864" s="962"/>
      <c r="L1864" s="962"/>
      <c r="M1864" s="962"/>
      <c r="N1864" s="962"/>
      <c r="O1864" s="962"/>
      <c r="P1864" s="962"/>
      <c r="Q1864" s="962"/>
      <c r="R1864" s="962"/>
      <c r="S1864" s="962"/>
      <c r="T1864" s="962"/>
    </row>
    <row r="1865" spans="8:20" ht="12.75">
      <c r="H1865" s="962"/>
      <c r="I1865" s="962"/>
      <c r="J1865" s="962"/>
      <c r="K1865" s="962"/>
      <c r="L1865" s="962"/>
      <c r="M1865" s="962"/>
      <c r="N1865" s="962"/>
      <c r="O1865" s="962"/>
      <c r="P1865" s="962"/>
      <c r="Q1865" s="962"/>
      <c r="R1865" s="962"/>
      <c r="S1865" s="962"/>
      <c r="T1865" s="962"/>
    </row>
    <row r="1866" spans="8:20" ht="12.75">
      <c r="H1866" s="962"/>
      <c r="I1866" s="962"/>
      <c r="J1866" s="962"/>
      <c r="K1866" s="962"/>
      <c r="L1866" s="962"/>
      <c r="M1866" s="962"/>
      <c r="N1866" s="962"/>
      <c r="O1866" s="962"/>
      <c r="P1866" s="962"/>
      <c r="Q1866" s="962"/>
      <c r="R1866" s="962"/>
      <c r="S1866" s="962"/>
      <c r="T1866" s="962"/>
    </row>
    <row r="1867" spans="8:20" ht="12.75">
      <c r="H1867" s="962"/>
      <c r="I1867" s="962"/>
      <c r="J1867" s="962"/>
      <c r="K1867" s="962"/>
      <c r="L1867" s="962"/>
      <c r="M1867" s="962"/>
      <c r="N1867" s="962"/>
      <c r="O1867" s="962"/>
      <c r="P1867" s="962"/>
      <c r="Q1867" s="962"/>
      <c r="R1867" s="962"/>
      <c r="S1867" s="962"/>
      <c r="T1867" s="962"/>
    </row>
    <row r="1868" spans="8:20" ht="12.75">
      <c r="H1868" s="962"/>
      <c r="I1868" s="962"/>
      <c r="J1868" s="962"/>
      <c r="K1868" s="962"/>
      <c r="L1868" s="962"/>
      <c r="M1868" s="962"/>
      <c r="N1868" s="962"/>
      <c r="O1868" s="962"/>
      <c r="P1868" s="962"/>
      <c r="Q1868" s="962"/>
      <c r="R1868" s="962"/>
      <c r="S1868" s="962"/>
      <c r="T1868" s="962"/>
    </row>
    <row r="1869" spans="8:20" ht="12.75">
      <c r="H1869" s="962"/>
      <c r="I1869" s="962"/>
      <c r="J1869" s="962"/>
      <c r="K1869" s="962"/>
      <c r="L1869" s="962"/>
      <c r="M1869" s="962"/>
      <c r="N1869" s="962"/>
      <c r="O1869" s="962"/>
      <c r="P1869" s="962"/>
      <c r="Q1869" s="962"/>
      <c r="R1869" s="962"/>
      <c r="S1869" s="962"/>
      <c r="T1869" s="962"/>
    </row>
    <row r="1870" spans="8:20" ht="12.75">
      <c r="H1870" s="962"/>
      <c r="I1870" s="962"/>
      <c r="J1870" s="962"/>
      <c r="K1870" s="962"/>
      <c r="L1870" s="962"/>
      <c r="M1870" s="962"/>
      <c r="N1870" s="962"/>
      <c r="O1870" s="962"/>
      <c r="P1870" s="962"/>
      <c r="Q1870" s="962"/>
      <c r="R1870" s="962"/>
      <c r="S1870" s="962"/>
      <c r="T1870" s="962"/>
    </row>
    <row r="1871" spans="8:20" ht="12.75">
      <c r="H1871" s="962"/>
      <c r="I1871" s="962"/>
      <c r="J1871" s="962"/>
      <c r="K1871" s="962"/>
      <c r="L1871" s="962"/>
      <c r="M1871" s="962"/>
      <c r="N1871" s="962"/>
      <c r="O1871" s="962"/>
      <c r="P1871" s="962"/>
      <c r="Q1871" s="962"/>
      <c r="R1871" s="962"/>
      <c r="S1871" s="962"/>
      <c r="T1871" s="962"/>
    </row>
    <row r="1872" spans="8:20" ht="12.75">
      <c r="H1872" s="962"/>
      <c r="I1872" s="962"/>
      <c r="J1872" s="962"/>
      <c r="K1872" s="962"/>
      <c r="L1872" s="962"/>
      <c r="M1872" s="962"/>
      <c r="N1872" s="962"/>
      <c r="O1872" s="962"/>
      <c r="P1872" s="962"/>
      <c r="Q1872" s="962"/>
      <c r="R1872" s="962"/>
      <c r="S1872" s="962"/>
      <c r="T1872" s="962"/>
    </row>
    <row r="1873" spans="8:20" ht="12.75">
      <c r="H1873" s="962"/>
      <c r="I1873" s="962"/>
      <c r="J1873" s="962"/>
      <c r="K1873" s="962"/>
      <c r="L1873" s="962"/>
      <c r="M1873" s="962"/>
      <c r="N1873" s="962"/>
      <c r="O1873" s="962"/>
      <c r="P1873" s="962"/>
      <c r="Q1873" s="962"/>
      <c r="R1873" s="962"/>
      <c r="S1873" s="962"/>
      <c r="T1873" s="962"/>
    </row>
    <row r="1874" spans="8:20" ht="12.75">
      <c r="H1874" s="962"/>
      <c r="I1874" s="962"/>
      <c r="J1874" s="962"/>
      <c r="K1874" s="962"/>
      <c r="L1874" s="962"/>
      <c r="M1874" s="962"/>
      <c r="N1874" s="962"/>
      <c r="O1874" s="962"/>
      <c r="P1874" s="962"/>
      <c r="Q1874" s="962"/>
      <c r="R1874" s="962"/>
      <c r="S1874" s="962"/>
      <c r="T1874" s="962"/>
    </row>
    <row r="1875" spans="8:20" ht="12.75">
      <c r="H1875" s="962"/>
      <c r="I1875" s="962"/>
      <c r="J1875" s="962"/>
      <c r="K1875" s="962"/>
      <c r="L1875" s="962"/>
      <c r="M1875" s="962"/>
      <c r="N1875" s="962"/>
      <c r="O1875" s="962"/>
      <c r="P1875" s="962"/>
      <c r="Q1875" s="962"/>
      <c r="R1875" s="962"/>
      <c r="S1875" s="962"/>
      <c r="T1875" s="962"/>
    </row>
    <row r="1876" spans="8:20" ht="12.75">
      <c r="H1876" s="962"/>
      <c r="I1876" s="962"/>
      <c r="J1876" s="962"/>
      <c r="K1876" s="962"/>
      <c r="L1876" s="962"/>
      <c r="M1876" s="962"/>
      <c r="N1876" s="962"/>
      <c r="O1876" s="962"/>
      <c r="P1876" s="962"/>
      <c r="Q1876" s="962"/>
      <c r="R1876" s="962"/>
      <c r="S1876" s="962"/>
      <c r="T1876" s="962"/>
    </row>
    <row r="1877" spans="8:20" ht="12.75">
      <c r="H1877" s="962"/>
      <c r="I1877" s="962"/>
      <c r="J1877" s="962"/>
      <c r="K1877" s="962"/>
      <c r="L1877" s="962"/>
      <c r="M1877" s="962"/>
      <c r="N1877" s="962"/>
      <c r="O1877" s="962"/>
      <c r="P1877" s="962"/>
      <c r="Q1877" s="962"/>
      <c r="R1877" s="962"/>
      <c r="S1877" s="962"/>
      <c r="T1877" s="962"/>
    </row>
    <row r="1878" spans="8:20" ht="12.75">
      <c r="H1878" s="962"/>
      <c r="I1878" s="962"/>
      <c r="J1878" s="962"/>
      <c r="K1878" s="962"/>
      <c r="L1878" s="962"/>
      <c r="M1878" s="962"/>
      <c r="N1878" s="962"/>
      <c r="O1878" s="962"/>
      <c r="P1878" s="962"/>
      <c r="Q1878" s="962"/>
      <c r="R1878" s="962"/>
      <c r="S1878" s="962"/>
      <c r="T1878" s="962"/>
    </row>
    <row r="1879" spans="8:20" ht="12.75">
      <c r="H1879" s="962"/>
      <c r="I1879" s="962"/>
      <c r="J1879" s="962"/>
      <c r="K1879" s="962"/>
      <c r="L1879" s="962"/>
      <c r="M1879" s="962"/>
      <c r="N1879" s="962"/>
      <c r="O1879" s="962"/>
      <c r="P1879" s="962"/>
      <c r="Q1879" s="962"/>
      <c r="R1879" s="962"/>
      <c r="S1879" s="962"/>
      <c r="T1879" s="962"/>
    </row>
    <row r="1880" spans="8:20" ht="12.75">
      <c r="H1880" s="962"/>
      <c r="I1880" s="962"/>
      <c r="J1880" s="962"/>
      <c r="K1880" s="962"/>
      <c r="L1880" s="962"/>
      <c r="M1880" s="962"/>
      <c r="N1880" s="962"/>
      <c r="O1880" s="962"/>
      <c r="P1880" s="962"/>
      <c r="Q1880" s="962"/>
      <c r="R1880" s="962"/>
      <c r="S1880" s="962"/>
      <c r="T1880" s="962"/>
    </row>
    <row r="1881" spans="8:20" ht="12.75">
      <c r="H1881" s="962"/>
      <c r="I1881" s="962"/>
      <c r="J1881" s="962"/>
      <c r="K1881" s="962"/>
      <c r="L1881" s="962"/>
      <c r="M1881" s="962"/>
      <c r="N1881" s="962"/>
      <c r="O1881" s="962"/>
      <c r="P1881" s="962"/>
      <c r="Q1881" s="962"/>
      <c r="R1881" s="962"/>
      <c r="S1881" s="962"/>
      <c r="T1881" s="962"/>
    </row>
    <row r="1882" spans="8:20" ht="12.75">
      <c r="H1882" s="962"/>
      <c r="I1882" s="962"/>
      <c r="J1882" s="962"/>
      <c r="K1882" s="962"/>
      <c r="L1882" s="962"/>
      <c r="M1882" s="962"/>
      <c r="N1882" s="962"/>
      <c r="O1882" s="962"/>
      <c r="P1882" s="962"/>
      <c r="Q1882" s="962"/>
      <c r="R1882" s="962"/>
      <c r="S1882" s="962"/>
      <c r="T1882" s="962"/>
    </row>
    <row r="1883" spans="8:20" ht="12.75">
      <c r="H1883" s="962"/>
      <c r="I1883" s="962"/>
      <c r="J1883" s="962"/>
      <c r="K1883" s="962"/>
      <c r="L1883" s="962"/>
      <c r="M1883" s="962"/>
      <c r="N1883" s="962"/>
      <c r="O1883" s="962"/>
      <c r="P1883" s="962"/>
      <c r="Q1883" s="962"/>
      <c r="R1883" s="962"/>
      <c r="S1883" s="962"/>
      <c r="T1883" s="962"/>
    </row>
    <row r="1884" spans="8:20" ht="12.75">
      <c r="H1884" s="962"/>
      <c r="I1884" s="962"/>
      <c r="J1884" s="962"/>
      <c r="K1884" s="962"/>
      <c r="L1884" s="962"/>
      <c r="M1884" s="962"/>
      <c r="N1884" s="962"/>
      <c r="O1884" s="962"/>
      <c r="P1884" s="962"/>
      <c r="Q1884" s="962"/>
      <c r="R1884" s="962"/>
      <c r="S1884" s="962"/>
      <c r="T1884" s="962"/>
    </row>
    <row r="1885" spans="8:20" ht="12.75">
      <c r="H1885" s="962"/>
      <c r="I1885" s="962"/>
      <c r="J1885" s="962"/>
      <c r="K1885" s="962"/>
      <c r="L1885" s="962"/>
      <c r="M1885" s="962"/>
      <c r="N1885" s="962"/>
      <c r="O1885" s="962"/>
      <c r="P1885" s="962"/>
      <c r="Q1885" s="962"/>
      <c r="R1885" s="962"/>
      <c r="S1885" s="962"/>
      <c r="T1885" s="962"/>
    </row>
    <row r="1886" spans="8:20" ht="12.75">
      <c r="H1886" s="962"/>
      <c r="I1886" s="962"/>
      <c r="J1886" s="962"/>
      <c r="K1886" s="962"/>
      <c r="L1886" s="962"/>
      <c r="M1886" s="962"/>
      <c r="N1886" s="962"/>
      <c r="O1886" s="962"/>
      <c r="P1886" s="962"/>
      <c r="Q1886" s="962"/>
      <c r="R1886" s="962"/>
      <c r="S1886" s="962"/>
      <c r="T1886" s="962"/>
    </row>
    <row r="1887" spans="8:20" ht="12.75">
      <c r="H1887" s="962"/>
      <c r="I1887" s="962"/>
      <c r="J1887" s="962"/>
      <c r="K1887" s="962"/>
      <c r="L1887" s="962"/>
      <c r="M1887" s="962"/>
      <c r="N1887" s="962"/>
      <c r="O1887" s="962"/>
      <c r="P1887" s="962"/>
      <c r="Q1887" s="962"/>
      <c r="R1887" s="962"/>
      <c r="S1887" s="962"/>
      <c r="T1887" s="962"/>
    </row>
    <row r="1888" spans="8:20" ht="12.75">
      <c r="H1888" s="962"/>
      <c r="I1888" s="962"/>
      <c r="J1888" s="962"/>
      <c r="K1888" s="962"/>
      <c r="L1888" s="962"/>
      <c r="M1888" s="962"/>
      <c r="N1888" s="962"/>
      <c r="O1888" s="962"/>
      <c r="P1888" s="962"/>
      <c r="Q1888" s="962"/>
      <c r="R1888" s="962"/>
      <c r="S1888" s="962"/>
      <c r="T1888" s="962"/>
    </row>
    <row r="1889" spans="8:20" ht="12.75">
      <c r="H1889" s="962"/>
      <c r="I1889" s="962"/>
      <c r="J1889" s="962"/>
      <c r="K1889" s="962"/>
      <c r="L1889" s="962"/>
      <c r="M1889" s="962"/>
      <c r="N1889" s="962"/>
      <c r="O1889" s="962"/>
      <c r="P1889" s="962"/>
      <c r="Q1889" s="962"/>
      <c r="R1889" s="962"/>
      <c r="S1889" s="962"/>
      <c r="T1889" s="962"/>
    </row>
    <row r="1890" spans="8:20" ht="12.75">
      <c r="H1890" s="962"/>
      <c r="I1890" s="962"/>
      <c r="J1890" s="962"/>
      <c r="K1890" s="962"/>
      <c r="L1890" s="962"/>
      <c r="M1890" s="962"/>
      <c r="N1890" s="962"/>
      <c r="O1890" s="962"/>
      <c r="P1890" s="962"/>
      <c r="Q1890" s="962"/>
      <c r="R1890" s="962"/>
      <c r="S1890" s="962"/>
      <c r="T1890" s="962"/>
    </row>
    <row r="1891" spans="8:20" ht="12.75">
      <c r="H1891" s="962"/>
      <c r="I1891" s="962"/>
      <c r="J1891" s="962"/>
      <c r="K1891" s="962"/>
      <c r="L1891" s="962"/>
      <c r="M1891" s="962"/>
      <c r="N1891" s="962"/>
      <c r="O1891" s="962"/>
      <c r="P1891" s="962"/>
      <c r="Q1891" s="962"/>
      <c r="R1891" s="962"/>
      <c r="S1891" s="962"/>
      <c r="T1891" s="962"/>
    </row>
    <row r="1892" spans="8:20" ht="12.75">
      <c r="H1892" s="962"/>
      <c r="I1892" s="962"/>
      <c r="J1892" s="962"/>
      <c r="K1892" s="962"/>
      <c r="L1892" s="962"/>
      <c r="M1892" s="962"/>
      <c r="N1892" s="962"/>
      <c r="O1892" s="962"/>
      <c r="P1892" s="962"/>
      <c r="Q1892" s="962"/>
      <c r="R1892" s="962"/>
      <c r="S1892" s="962"/>
      <c r="T1892" s="962"/>
    </row>
    <row r="1893" spans="8:20" ht="12.75">
      <c r="H1893" s="962"/>
      <c r="I1893" s="962"/>
      <c r="J1893" s="962"/>
      <c r="K1893" s="962"/>
      <c r="L1893" s="962"/>
      <c r="M1893" s="962"/>
      <c r="N1893" s="962"/>
      <c r="O1893" s="962"/>
      <c r="P1893" s="962"/>
      <c r="Q1893" s="962"/>
      <c r="R1893" s="962"/>
      <c r="S1893" s="962"/>
      <c r="T1893" s="962"/>
    </row>
    <row r="1894" spans="8:20" ht="12.75">
      <c r="H1894" s="962"/>
      <c r="I1894" s="962"/>
      <c r="J1894" s="962"/>
      <c r="K1894" s="962"/>
      <c r="L1894" s="962"/>
      <c r="M1894" s="962"/>
      <c r="N1894" s="962"/>
      <c r="O1894" s="962"/>
      <c r="P1894" s="962"/>
      <c r="Q1894" s="962"/>
      <c r="R1894" s="962"/>
      <c r="S1894" s="962"/>
      <c r="T1894" s="962"/>
    </row>
    <row r="1895" spans="8:20" ht="12.75">
      <c r="H1895" s="962"/>
      <c r="I1895" s="962"/>
      <c r="J1895" s="962"/>
      <c r="K1895" s="962"/>
      <c r="L1895" s="962"/>
      <c r="M1895" s="962"/>
      <c r="N1895" s="962"/>
      <c r="O1895" s="962"/>
      <c r="P1895" s="962"/>
      <c r="Q1895" s="962"/>
      <c r="R1895" s="962"/>
      <c r="S1895" s="962"/>
      <c r="T1895" s="962"/>
    </row>
    <row r="1896" spans="8:20" ht="12.75">
      <c r="H1896" s="962"/>
      <c r="I1896" s="962"/>
      <c r="J1896" s="962"/>
      <c r="K1896" s="962"/>
      <c r="L1896" s="962"/>
      <c r="M1896" s="962"/>
      <c r="N1896" s="962"/>
      <c r="O1896" s="962"/>
      <c r="P1896" s="962"/>
      <c r="Q1896" s="962"/>
      <c r="R1896" s="962"/>
      <c r="S1896" s="962"/>
      <c r="T1896" s="962"/>
    </row>
    <row r="1897" spans="8:20" ht="12.75">
      <c r="H1897" s="962"/>
      <c r="I1897" s="962"/>
      <c r="J1897" s="962"/>
      <c r="K1897" s="962"/>
      <c r="L1897" s="962"/>
      <c r="M1897" s="962"/>
      <c r="N1897" s="962"/>
      <c r="O1897" s="962"/>
      <c r="P1897" s="962"/>
      <c r="Q1897" s="962"/>
      <c r="R1897" s="962"/>
      <c r="S1897" s="962"/>
      <c r="T1897" s="962"/>
    </row>
    <row r="1898" spans="8:20" ht="12.75">
      <c r="H1898" s="962"/>
      <c r="I1898" s="962"/>
      <c r="J1898" s="962"/>
      <c r="K1898" s="962"/>
      <c r="L1898" s="962"/>
      <c r="M1898" s="962"/>
      <c r="N1898" s="962"/>
      <c r="O1898" s="962"/>
      <c r="P1898" s="962"/>
      <c r="Q1898" s="962"/>
      <c r="R1898" s="962"/>
      <c r="S1898" s="962"/>
      <c r="T1898" s="962"/>
    </row>
    <row r="1899" spans="8:20" ht="12.75">
      <c r="H1899" s="962"/>
      <c r="I1899" s="962"/>
      <c r="J1899" s="962"/>
      <c r="K1899" s="962"/>
      <c r="L1899" s="962"/>
      <c r="M1899" s="962"/>
      <c r="N1899" s="962"/>
      <c r="O1899" s="962"/>
      <c r="P1899" s="962"/>
      <c r="Q1899" s="962"/>
      <c r="R1899" s="962"/>
      <c r="S1899" s="962"/>
      <c r="T1899" s="962"/>
    </row>
    <row r="1900" spans="8:20" ht="12.75">
      <c r="H1900" s="962"/>
      <c r="I1900" s="962"/>
      <c r="J1900" s="962"/>
      <c r="K1900" s="962"/>
      <c r="L1900" s="962"/>
      <c r="M1900" s="962"/>
      <c r="N1900" s="962"/>
      <c r="O1900" s="962"/>
      <c r="P1900" s="962"/>
      <c r="Q1900" s="962"/>
      <c r="R1900" s="962"/>
      <c r="S1900" s="962"/>
      <c r="T1900" s="962"/>
    </row>
    <row r="1901" spans="8:20" ht="12.75">
      <c r="H1901" s="962"/>
      <c r="I1901" s="962"/>
      <c r="J1901" s="962"/>
      <c r="K1901" s="962"/>
      <c r="L1901" s="962"/>
      <c r="M1901" s="962"/>
      <c r="N1901" s="962"/>
      <c r="O1901" s="962"/>
      <c r="P1901" s="962"/>
      <c r="Q1901" s="962"/>
      <c r="R1901" s="962"/>
      <c r="S1901" s="962"/>
      <c r="T1901" s="962"/>
    </row>
    <row r="1902" spans="8:20" ht="12.75">
      <c r="H1902" s="962"/>
      <c r="I1902" s="962"/>
      <c r="J1902" s="962"/>
      <c r="K1902" s="962"/>
      <c r="L1902" s="962"/>
      <c r="M1902" s="962"/>
      <c r="N1902" s="962"/>
      <c r="O1902" s="962"/>
      <c r="P1902" s="962"/>
      <c r="Q1902" s="962"/>
      <c r="R1902" s="962"/>
      <c r="S1902" s="962"/>
      <c r="T1902" s="962"/>
    </row>
    <row r="1903" spans="8:20" ht="12.75">
      <c r="H1903" s="962"/>
      <c r="I1903" s="962"/>
      <c r="J1903" s="962"/>
      <c r="K1903" s="962"/>
      <c r="L1903" s="962"/>
      <c r="M1903" s="962"/>
      <c r="N1903" s="962"/>
      <c r="O1903" s="962"/>
      <c r="P1903" s="962"/>
      <c r="Q1903" s="962"/>
      <c r="R1903" s="962"/>
      <c r="S1903" s="962"/>
      <c r="T1903" s="962"/>
    </row>
    <row r="1904" spans="8:20" ht="12.75">
      <c r="H1904" s="962"/>
      <c r="I1904" s="962"/>
      <c r="J1904" s="962"/>
      <c r="K1904" s="962"/>
      <c r="L1904" s="962"/>
      <c r="M1904" s="962"/>
      <c r="N1904" s="962"/>
      <c r="O1904" s="962"/>
      <c r="P1904" s="962"/>
      <c r="Q1904" s="962"/>
      <c r="R1904" s="962"/>
      <c r="S1904" s="962"/>
      <c r="T1904" s="962"/>
    </row>
    <row r="1905" spans="8:20" ht="12.75">
      <c r="H1905" s="962"/>
      <c r="I1905" s="962"/>
      <c r="J1905" s="962"/>
      <c r="K1905" s="962"/>
      <c r="L1905" s="962"/>
      <c r="M1905" s="962"/>
      <c r="N1905" s="962"/>
      <c r="O1905" s="962"/>
      <c r="P1905" s="962"/>
      <c r="Q1905" s="962"/>
      <c r="R1905" s="962"/>
      <c r="S1905" s="962"/>
      <c r="T1905" s="962"/>
    </row>
    <row r="1906" spans="8:20" ht="12.75">
      <c r="H1906" s="962"/>
      <c r="I1906" s="962"/>
      <c r="J1906" s="962"/>
      <c r="K1906" s="962"/>
      <c r="L1906" s="962"/>
      <c r="M1906" s="962"/>
      <c r="N1906" s="962"/>
      <c r="O1906" s="962"/>
      <c r="P1906" s="962"/>
      <c r="Q1906" s="962"/>
      <c r="R1906" s="962"/>
      <c r="S1906" s="962"/>
      <c r="T1906" s="962"/>
    </row>
    <row r="1907" spans="8:20" ht="12.75">
      <c r="H1907" s="962"/>
      <c r="I1907" s="962"/>
      <c r="J1907" s="962"/>
      <c r="K1907" s="962"/>
      <c r="L1907" s="962"/>
      <c r="M1907" s="962"/>
      <c r="N1907" s="962"/>
      <c r="O1907" s="962"/>
      <c r="P1907" s="962"/>
      <c r="Q1907" s="962"/>
      <c r="R1907" s="962"/>
      <c r="S1907" s="962"/>
      <c r="T1907" s="962"/>
    </row>
    <row r="1908" spans="8:20" ht="12.75">
      <c r="H1908" s="962"/>
      <c r="I1908" s="962"/>
      <c r="J1908" s="962"/>
      <c r="K1908" s="962"/>
      <c r="L1908" s="962"/>
      <c r="M1908" s="962"/>
      <c r="N1908" s="962"/>
      <c r="O1908" s="962"/>
      <c r="P1908" s="962"/>
      <c r="Q1908" s="962"/>
      <c r="R1908" s="962"/>
      <c r="S1908" s="962"/>
      <c r="T1908" s="962"/>
    </row>
    <row r="1909" spans="8:20" ht="12.75">
      <c r="H1909" s="962"/>
      <c r="I1909" s="962"/>
      <c r="J1909" s="962"/>
      <c r="K1909" s="962"/>
      <c r="L1909" s="962"/>
      <c r="M1909" s="962"/>
      <c r="N1909" s="962"/>
      <c r="O1909" s="962"/>
      <c r="P1909" s="962"/>
      <c r="Q1909" s="962"/>
      <c r="R1909" s="962"/>
      <c r="S1909" s="962"/>
      <c r="T1909" s="962"/>
    </row>
    <row r="1910" spans="8:20" ht="12.75">
      <c r="H1910" s="962"/>
      <c r="I1910" s="962"/>
      <c r="J1910" s="962"/>
      <c r="K1910" s="962"/>
      <c r="L1910" s="962"/>
      <c r="M1910" s="962"/>
      <c r="N1910" s="962"/>
      <c r="O1910" s="962"/>
      <c r="P1910" s="962"/>
      <c r="Q1910" s="962"/>
      <c r="R1910" s="962"/>
      <c r="S1910" s="962"/>
      <c r="T1910" s="962"/>
    </row>
    <row r="1911" spans="8:20" ht="12.75">
      <c r="H1911" s="962"/>
      <c r="I1911" s="962"/>
      <c r="J1911" s="962"/>
      <c r="K1911" s="962"/>
      <c r="L1911" s="962"/>
      <c r="M1911" s="962"/>
      <c r="N1911" s="962"/>
      <c r="O1911" s="962"/>
      <c r="P1911" s="962"/>
      <c r="Q1911" s="962"/>
      <c r="R1911" s="962"/>
      <c r="S1911" s="962"/>
      <c r="T1911" s="962"/>
    </row>
    <row r="1912" spans="8:20" ht="12.75">
      <c r="H1912" s="962"/>
      <c r="I1912" s="962"/>
      <c r="J1912" s="962"/>
      <c r="K1912" s="962"/>
      <c r="L1912" s="962"/>
      <c r="M1912" s="962"/>
      <c r="N1912" s="962"/>
      <c r="O1912" s="962"/>
      <c r="P1912" s="962"/>
      <c r="Q1912" s="962"/>
      <c r="R1912" s="962"/>
      <c r="S1912" s="962"/>
      <c r="T1912" s="962"/>
    </row>
    <row r="1913" spans="8:20" ht="12.75">
      <c r="H1913" s="962"/>
      <c r="I1913" s="962"/>
      <c r="J1913" s="962"/>
      <c r="K1913" s="962"/>
      <c r="L1913" s="962"/>
      <c r="M1913" s="962"/>
      <c r="N1913" s="962"/>
      <c r="O1913" s="962"/>
      <c r="P1913" s="962"/>
      <c r="Q1913" s="962"/>
      <c r="R1913" s="962"/>
      <c r="S1913" s="962"/>
      <c r="T1913" s="962"/>
    </row>
    <row r="1914" spans="8:20" ht="12.75">
      <c r="H1914" s="962"/>
      <c r="I1914" s="962"/>
      <c r="J1914" s="962"/>
      <c r="K1914" s="962"/>
      <c r="L1914" s="962"/>
      <c r="M1914" s="962"/>
      <c r="N1914" s="962"/>
      <c r="O1914" s="962"/>
      <c r="P1914" s="962"/>
      <c r="Q1914" s="962"/>
      <c r="R1914" s="962"/>
      <c r="S1914" s="962"/>
      <c r="T1914" s="962"/>
    </row>
    <row r="1915" spans="8:20" ht="12.75">
      <c r="H1915" s="962"/>
      <c r="I1915" s="962"/>
      <c r="J1915" s="962"/>
      <c r="K1915" s="962"/>
      <c r="L1915" s="962"/>
      <c r="M1915" s="962"/>
      <c r="N1915" s="962"/>
      <c r="O1915" s="962"/>
      <c r="P1915" s="962"/>
      <c r="Q1915" s="962"/>
      <c r="R1915" s="962"/>
      <c r="S1915" s="962"/>
      <c r="T1915" s="962"/>
    </row>
    <row r="1916" spans="8:20" ht="12.75">
      <c r="H1916" s="962"/>
      <c r="I1916" s="962"/>
      <c r="J1916" s="962"/>
      <c r="K1916" s="962"/>
      <c r="L1916" s="962"/>
      <c r="M1916" s="962"/>
      <c r="N1916" s="962"/>
      <c r="O1916" s="962"/>
      <c r="P1916" s="962"/>
      <c r="Q1916" s="962"/>
      <c r="R1916" s="962"/>
      <c r="S1916" s="962"/>
      <c r="T1916" s="962"/>
    </row>
    <row r="1917" spans="8:20" ht="12.75">
      <c r="H1917" s="962"/>
      <c r="I1917" s="962"/>
      <c r="J1917" s="962"/>
      <c r="K1917" s="962"/>
      <c r="L1917" s="962"/>
      <c r="M1917" s="962"/>
      <c r="N1917" s="962"/>
      <c r="O1917" s="962"/>
      <c r="P1917" s="962"/>
      <c r="Q1917" s="962"/>
      <c r="R1917" s="962"/>
      <c r="S1917" s="962"/>
      <c r="T1917" s="962"/>
    </row>
    <row r="1918" spans="8:20" ht="12.75">
      <c r="H1918" s="962"/>
      <c r="I1918" s="962"/>
      <c r="J1918" s="962"/>
      <c r="K1918" s="962"/>
      <c r="L1918" s="962"/>
      <c r="M1918" s="962"/>
      <c r="N1918" s="962"/>
      <c r="O1918" s="962"/>
      <c r="P1918" s="962"/>
      <c r="Q1918" s="962"/>
      <c r="R1918" s="962"/>
      <c r="S1918" s="962"/>
      <c r="T1918" s="962"/>
    </row>
    <row r="1919" spans="8:20" ht="12.75">
      <c r="H1919" s="962"/>
      <c r="I1919" s="962"/>
      <c r="J1919" s="962"/>
      <c r="K1919" s="962"/>
      <c r="L1919" s="962"/>
      <c r="M1919" s="962"/>
      <c r="N1919" s="962"/>
      <c r="O1919" s="962"/>
      <c r="P1919" s="962"/>
      <c r="Q1919" s="962"/>
      <c r="R1919" s="962"/>
      <c r="S1919" s="962"/>
      <c r="T1919" s="962"/>
    </row>
    <row r="1920" spans="8:20" ht="12.75">
      <c r="H1920" s="962"/>
      <c r="I1920" s="962"/>
      <c r="J1920" s="962"/>
      <c r="K1920" s="962"/>
      <c r="L1920" s="962"/>
      <c r="M1920" s="962"/>
      <c r="N1920" s="962"/>
      <c r="O1920" s="962"/>
      <c r="P1920" s="962"/>
      <c r="Q1920" s="962"/>
      <c r="R1920" s="962"/>
      <c r="S1920" s="962"/>
      <c r="T1920" s="962"/>
    </row>
    <row r="1921" spans="8:20" ht="12.75">
      <c r="H1921" s="962"/>
      <c r="I1921" s="962"/>
      <c r="J1921" s="962"/>
      <c r="K1921" s="962"/>
      <c r="L1921" s="962"/>
      <c r="M1921" s="962"/>
      <c r="N1921" s="962"/>
      <c r="O1921" s="962"/>
      <c r="P1921" s="962"/>
      <c r="Q1921" s="962"/>
      <c r="R1921" s="962"/>
      <c r="S1921" s="962"/>
      <c r="T1921" s="962"/>
    </row>
    <row r="1922" spans="8:20" ht="12.75">
      <c r="H1922" s="962"/>
      <c r="I1922" s="962"/>
      <c r="J1922" s="962"/>
      <c r="K1922" s="962"/>
      <c r="L1922" s="962"/>
      <c r="M1922" s="962"/>
      <c r="N1922" s="962"/>
      <c r="O1922" s="962"/>
      <c r="P1922" s="962"/>
      <c r="Q1922" s="962"/>
      <c r="R1922" s="962"/>
      <c r="S1922" s="962"/>
      <c r="T1922" s="962"/>
    </row>
    <row r="1923" spans="8:20" ht="12.75">
      <c r="H1923" s="962"/>
      <c r="I1923" s="962"/>
      <c r="J1923" s="962"/>
      <c r="K1923" s="962"/>
      <c r="L1923" s="962"/>
      <c r="M1923" s="962"/>
      <c r="N1923" s="962"/>
      <c r="O1923" s="962"/>
      <c r="P1923" s="962"/>
      <c r="Q1923" s="962"/>
      <c r="R1923" s="962"/>
      <c r="S1923" s="962"/>
      <c r="T1923" s="962"/>
    </row>
    <row r="1924" spans="8:20" ht="12.75">
      <c r="H1924" s="962"/>
      <c r="I1924" s="962"/>
      <c r="J1924" s="962"/>
      <c r="K1924" s="962"/>
      <c r="L1924" s="962"/>
      <c r="M1924" s="962"/>
      <c r="N1924" s="962"/>
      <c r="O1924" s="962"/>
      <c r="P1924" s="962"/>
      <c r="Q1924" s="962"/>
      <c r="R1924" s="962"/>
      <c r="S1924" s="962"/>
      <c r="T1924" s="962"/>
    </row>
    <row r="1925" spans="8:20" ht="12.75">
      <c r="H1925" s="962"/>
      <c r="I1925" s="962"/>
      <c r="J1925" s="962"/>
      <c r="K1925" s="962"/>
      <c r="L1925" s="962"/>
      <c r="M1925" s="962"/>
      <c r="N1925" s="962"/>
      <c r="O1925" s="962"/>
      <c r="P1925" s="962"/>
      <c r="Q1925" s="962"/>
      <c r="R1925" s="962"/>
      <c r="S1925" s="962"/>
      <c r="T1925" s="962"/>
    </row>
    <row r="1926" spans="8:20" ht="12.75">
      <c r="H1926" s="962"/>
      <c r="I1926" s="962"/>
      <c r="J1926" s="962"/>
      <c r="K1926" s="962"/>
      <c r="L1926" s="962"/>
      <c r="M1926" s="962"/>
      <c r="N1926" s="962"/>
      <c r="O1926" s="962"/>
      <c r="P1926" s="962"/>
      <c r="Q1926" s="962"/>
      <c r="R1926" s="962"/>
      <c r="S1926" s="962"/>
      <c r="T1926" s="962"/>
    </row>
    <row r="1927" spans="8:20" ht="12.75">
      <c r="H1927" s="962"/>
      <c r="I1927" s="962"/>
      <c r="J1927" s="962"/>
      <c r="K1927" s="962"/>
      <c r="L1927" s="962"/>
      <c r="M1927" s="962"/>
      <c r="N1927" s="962"/>
      <c r="O1927" s="962"/>
      <c r="P1927" s="962"/>
      <c r="Q1927" s="962"/>
      <c r="R1927" s="962"/>
      <c r="S1927" s="962"/>
      <c r="T1927" s="962"/>
    </row>
    <row r="1928" spans="8:20" ht="12.75">
      <c r="H1928" s="962"/>
      <c r="I1928" s="962"/>
      <c r="J1928" s="962"/>
      <c r="K1928" s="962"/>
      <c r="L1928" s="962"/>
      <c r="M1928" s="962"/>
      <c r="N1928" s="962"/>
      <c r="O1928" s="962"/>
      <c r="P1928" s="962"/>
      <c r="Q1928" s="962"/>
      <c r="R1928" s="962"/>
      <c r="S1928" s="962"/>
      <c r="T1928" s="962"/>
    </row>
    <row r="1929" spans="8:20" ht="12.75">
      <c r="H1929" s="962"/>
      <c r="I1929" s="962"/>
      <c r="J1929" s="962"/>
      <c r="K1929" s="962"/>
      <c r="L1929" s="962"/>
      <c r="M1929" s="962"/>
      <c r="N1929" s="962"/>
      <c r="O1929" s="962"/>
      <c r="P1929" s="962"/>
      <c r="Q1929" s="962"/>
      <c r="R1929" s="962"/>
      <c r="S1929" s="962"/>
      <c r="T1929" s="962"/>
    </row>
    <row r="1930" spans="8:20" ht="12.75">
      <c r="H1930" s="962"/>
      <c r="I1930" s="962"/>
      <c r="J1930" s="962"/>
      <c r="K1930" s="962"/>
      <c r="L1930" s="962"/>
      <c r="M1930" s="962"/>
      <c r="N1930" s="962"/>
      <c r="O1930" s="962"/>
      <c r="P1930" s="962"/>
      <c r="Q1930" s="962"/>
      <c r="R1930" s="962"/>
      <c r="S1930" s="962"/>
      <c r="T1930" s="962"/>
    </row>
    <row r="1931" spans="8:20" ht="12.75">
      <c r="H1931" s="962"/>
      <c r="I1931" s="962"/>
      <c r="J1931" s="962"/>
      <c r="K1931" s="962"/>
      <c r="L1931" s="962"/>
      <c r="M1931" s="962"/>
      <c r="N1931" s="962"/>
      <c r="O1931" s="962"/>
      <c r="P1931" s="962"/>
      <c r="Q1931" s="962"/>
      <c r="R1931" s="962"/>
      <c r="S1931" s="962"/>
      <c r="T1931" s="962"/>
    </row>
    <row r="1932" spans="8:20" ht="12.75">
      <c r="H1932" s="962"/>
      <c r="I1932" s="962"/>
      <c r="J1932" s="962"/>
      <c r="K1932" s="962"/>
      <c r="L1932" s="962"/>
      <c r="M1932" s="962"/>
      <c r="N1932" s="962"/>
      <c r="O1932" s="962"/>
      <c r="P1932" s="962"/>
      <c r="Q1932" s="962"/>
      <c r="R1932" s="962"/>
      <c r="S1932" s="962"/>
      <c r="T1932" s="962"/>
    </row>
    <row r="1933" spans="8:20" ht="12.75">
      <c r="H1933" s="962"/>
      <c r="I1933" s="962"/>
      <c r="J1933" s="962"/>
      <c r="K1933" s="962"/>
      <c r="L1933" s="962"/>
      <c r="M1933" s="962"/>
      <c r="N1933" s="962"/>
      <c r="O1933" s="962"/>
      <c r="P1933" s="962"/>
      <c r="Q1933" s="962"/>
      <c r="R1933" s="962"/>
      <c r="S1933" s="962"/>
      <c r="T1933" s="962"/>
    </row>
    <row r="1934" spans="8:20" ht="12.75">
      <c r="H1934" s="962"/>
      <c r="I1934" s="962"/>
      <c r="J1934" s="962"/>
      <c r="K1934" s="962"/>
      <c r="L1934" s="962"/>
      <c r="M1934" s="962"/>
      <c r="N1934" s="962"/>
      <c r="O1934" s="962"/>
      <c r="P1934" s="962"/>
      <c r="Q1934" s="962"/>
      <c r="R1934" s="962"/>
      <c r="S1934" s="962"/>
      <c r="T1934" s="962"/>
    </row>
    <row r="1935" spans="8:20" ht="12.75">
      <c r="H1935" s="962"/>
      <c r="I1935" s="962"/>
      <c r="J1935" s="962"/>
      <c r="K1935" s="962"/>
      <c r="L1935" s="962"/>
      <c r="M1935" s="962"/>
      <c r="N1935" s="962"/>
      <c r="O1935" s="962"/>
      <c r="P1935" s="962"/>
      <c r="Q1935" s="962"/>
      <c r="R1935" s="962"/>
      <c r="S1935" s="962"/>
      <c r="T1935" s="962"/>
    </row>
    <row r="1936" spans="8:20" ht="12.75">
      <c r="H1936" s="962"/>
      <c r="I1936" s="962"/>
      <c r="J1936" s="962"/>
      <c r="K1936" s="962"/>
      <c r="L1936" s="962"/>
      <c r="M1936" s="962"/>
      <c r="N1936" s="962"/>
      <c r="O1936" s="962"/>
      <c r="P1936" s="962"/>
      <c r="Q1936" s="962"/>
      <c r="R1936" s="962"/>
      <c r="S1936" s="962"/>
      <c r="T1936" s="962"/>
    </row>
    <row r="1937" spans="8:20" ht="12.75">
      <c r="H1937" s="962"/>
      <c r="I1937" s="962"/>
      <c r="J1937" s="962"/>
      <c r="K1937" s="962"/>
      <c r="L1937" s="962"/>
      <c r="M1937" s="962"/>
      <c r="N1937" s="962"/>
      <c r="O1937" s="962"/>
      <c r="P1937" s="962"/>
      <c r="Q1937" s="962"/>
      <c r="R1937" s="962"/>
      <c r="S1937" s="962"/>
      <c r="T1937" s="962"/>
    </row>
    <row r="1938" spans="8:20" ht="12.75">
      <c r="H1938" s="962"/>
      <c r="I1938" s="962"/>
      <c r="J1938" s="962"/>
      <c r="K1938" s="962"/>
      <c r="L1938" s="962"/>
      <c r="M1938" s="962"/>
      <c r="N1938" s="962"/>
      <c r="O1938" s="962"/>
      <c r="P1938" s="962"/>
      <c r="Q1938" s="962"/>
      <c r="R1938" s="962"/>
      <c r="S1938" s="962"/>
      <c r="T1938" s="962"/>
    </row>
    <row r="1939" spans="8:20" ht="12.75">
      <c r="H1939" s="962"/>
      <c r="I1939" s="962"/>
      <c r="J1939" s="962"/>
      <c r="K1939" s="962"/>
      <c r="L1939" s="962"/>
      <c r="M1939" s="962"/>
      <c r="N1939" s="962"/>
      <c r="O1939" s="962"/>
      <c r="P1939" s="962"/>
      <c r="Q1939" s="962"/>
      <c r="R1939" s="962"/>
      <c r="S1939" s="962"/>
      <c r="T1939" s="962"/>
    </row>
    <row r="1940" spans="8:20" ht="12.75">
      <c r="H1940" s="962"/>
      <c r="I1940" s="962"/>
      <c r="J1940" s="962"/>
      <c r="K1940" s="962"/>
      <c r="L1940" s="962"/>
      <c r="M1940" s="962"/>
      <c r="N1940" s="962"/>
      <c r="O1940" s="962"/>
      <c r="P1940" s="962"/>
      <c r="Q1940" s="962"/>
      <c r="R1940" s="962"/>
      <c r="S1940" s="962"/>
      <c r="T1940" s="962"/>
    </row>
    <row r="1941" spans="8:20" ht="12.75">
      <c r="H1941" s="962"/>
      <c r="I1941" s="962"/>
      <c r="J1941" s="962"/>
      <c r="K1941" s="962"/>
      <c r="L1941" s="962"/>
      <c r="M1941" s="962"/>
      <c r="N1941" s="962"/>
      <c r="O1941" s="962"/>
      <c r="P1941" s="962"/>
      <c r="Q1941" s="962"/>
      <c r="R1941" s="962"/>
      <c r="S1941" s="962"/>
      <c r="T1941" s="962"/>
    </row>
    <row r="1942" spans="8:20" ht="12.75">
      <c r="H1942" s="962"/>
      <c r="I1942" s="962"/>
      <c r="J1942" s="962"/>
      <c r="K1942" s="962"/>
      <c r="L1942" s="962"/>
      <c r="M1942" s="962"/>
      <c r="N1942" s="962"/>
      <c r="O1942" s="962"/>
      <c r="P1942" s="962"/>
      <c r="Q1942" s="962"/>
      <c r="R1942" s="962"/>
      <c r="S1942" s="962"/>
      <c r="T1942" s="962"/>
    </row>
    <row r="1943" spans="8:20" ht="12.75">
      <c r="H1943" s="962"/>
      <c r="I1943" s="962"/>
      <c r="J1943" s="962"/>
      <c r="K1943" s="962"/>
      <c r="L1943" s="962"/>
      <c r="M1943" s="962"/>
      <c r="N1943" s="962"/>
      <c r="O1943" s="962"/>
      <c r="P1943" s="962"/>
      <c r="Q1943" s="962"/>
      <c r="R1943" s="962"/>
      <c r="S1943" s="962"/>
      <c r="T1943" s="962"/>
    </row>
    <row r="1944" spans="8:20" ht="12.75">
      <c r="H1944" s="962"/>
      <c r="I1944" s="962"/>
      <c r="J1944" s="962"/>
      <c r="K1944" s="962"/>
      <c r="L1944" s="962"/>
      <c r="M1944" s="962"/>
      <c r="N1944" s="962"/>
      <c r="O1944" s="962"/>
      <c r="P1944" s="962"/>
      <c r="Q1944" s="962"/>
      <c r="R1944" s="962"/>
      <c r="S1944" s="962"/>
      <c r="T1944" s="962"/>
    </row>
    <row r="1945" spans="8:20" ht="12.75">
      <c r="H1945" s="962"/>
      <c r="I1945" s="962"/>
      <c r="J1945" s="962"/>
      <c r="K1945" s="962"/>
      <c r="L1945" s="962"/>
      <c r="M1945" s="962"/>
      <c r="N1945" s="962"/>
      <c r="O1945" s="962"/>
      <c r="P1945" s="962"/>
      <c r="Q1945" s="962"/>
      <c r="R1945" s="962"/>
      <c r="S1945" s="962"/>
      <c r="T1945" s="962"/>
    </row>
    <row r="1946" spans="8:20" ht="12.75">
      <c r="H1946" s="962"/>
      <c r="I1946" s="962"/>
      <c r="J1946" s="962"/>
      <c r="K1946" s="962"/>
      <c r="L1946" s="962"/>
      <c r="M1946" s="962"/>
      <c r="N1946" s="962"/>
      <c r="O1946" s="962"/>
      <c r="P1946" s="962"/>
      <c r="Q1946" s="962"/>
      <c r="R1946" s="962"/>
      <c r="S1946" s="962"/>
      <c r="T1946" s="962"/>
    </row>
    <row r="1947" spans="8:20" ht="12.75">
      <c r="H1947" s="962"/>
      <c r="I1947" s="962"/>
      <c r="J1947" s="962"/>
      <c r="K1947" s="962"/>
      <c r="L1947" s="962"/>
      <c r="M1947" s="962"/>
      <c r="N1947" s="962"/>
      <c r="O1947" s="962"/>
      <c r="P1947" s="962"/>
      <c r="Q1947" s="962"/>
      <c r="R1947" s="962"/>
      <c r="S1947" s="962"/>
      <c r="T1947" s="962"/>
    </row>
    <row r="1948" spans="8:20" ht="12.75">
      <c r="H1948" s="962"/>
      <c r="I1948" s="962"/>
      <c r="J1948" s="962"/>
      <c r="K1948" s="962"/>
      <c r="L1948" s="962"/>
      <c r="M1948" s="962"/>
      <c r="N1948" s="962"/>
      <c r="O1948" s="962"/>
      <c r="P1948" s="962"/>
      <c r="Q1948" s="962"/>
      <c r="R1948" s="962"/>
      <c r="S1948" s="962"/>
      <c r="T1948" s="962"/>
    </row>
    <row r="1949" spans="8:20" ht="12.75">
      <c r="H1949" s="962"/>
      <c r="I1949" s="962"/>
      <c r="J1949" s="962"/>
      <c r="K1949" s="962"/>
      <c r="L1949" s="962"/>
      <c r="M1949" s="962"/>
      <c r="N1949" s="962"/>
      <c r="O1949" s="962"/>
      <c r="P1949" s="962"/>
      <c r="Q1949" s="962"/>
      <c r="R1949" s="962"/>
      <c r="S1949" s="962"/>
      <c r="T1949" s="962"/>
    </row>
    <row r="1950" spans="8:20" ht="12.75">
      <c r="H1950" s="962"/>
      <c r="I1950" s="962"/>
      <c r="J1950" s="962"/>
      <c r="K1950" s="962"/>
      <c r="L1950" s="962"/>
      <c r="M1950" s="962"/>
      <c r="N1950" s="962"/>
      <c r="O1950" s="962"/>
      <c r="P1950" s="962"/>
      <c r="Q1950" s="962"/>
      <c r="R1950" s="962"/>
      <c r="S1950" s="962"/>
      <c r="T1950" s="962"/>
    </row>
    <row r="1951" spans="8:20" ht="12.75">
      <c r="H1951" s="962"/>
      <c r="I1951" s="962"/>
      <c r="J1951" s="962"/>
      <c r="K1951" s="962"/>
      <c r="L1951" s="962"/>
      <c r="M1951" s="962"/>
      <c r="N1951" s="962"/>
      <c r="O1951" s="962"/>
      <c r="P1951" s="962"/>
      <c r="Q1951" s="962"/>
      <c r="R1951" s="962"/>
      <c r="S1951" s="962"/>
      <c r="T1951" s="962"/>
    </row>
    <row r="1952" spans="8:20" ht="12.75">
      <c r="H1952" s="962"/>
      <c r="I1952" s="962"/>
      <c r="J1952" s="962"/>
      <c r="K1952" s="962"/>
      <c r="L1952" s="962"/>
      <c r="M1952" s="962"/>
      <c r="N1952" s="962"/>
      <c r="O1952" s="962"/>
      <c r="P1952" s="962"/>
      <c r="Q1952" s="962"/>
      <c r="R1952" s="962"/>
      <c r="S1952" s="962"/>
      <c r="T1952" s="962"/>
    </row>
    <row r="1953" spans="8:20" ht="12.75">
      <c r="H1953" s="962"/>
      <c r="I1953" s="962"/>
      <c r="J1953" s="962"/>
      <c r="K1953" s="962"/>
      <c r="L1953" s="962"/>
      <c r="M1953" s="962"/>
      <c r="N1953" s="962"/>
      <c r="O1953" s="962"/>
      <c r="P1953" s="962"/>
      <c r="Q1953" s="962"/>
      <c r="R1953" s="962"/>
      <c r="S1953" s="962"/>
      <c r="T1953" s="962"/>
    </row>
    <row r="1954" spans="8:20" ht="12.75">
      <c r="H1954" s="962"/>
      <c r="I1954" s="962"/>
      <c r="J1954" s="962"/>
      <c r="K1954" s="962"/>
      <c r="L1954" s="962"/>
      <c r="M1954" s="962"/>
      <c r="N1954" s="962"/>
      <c r="O1954" s="962"/>
      <c r="P1954" s="962"/>
      <c r="Q1954" s="962"/>
      <c r="R1954" s="962"/>
      <c r="S1954" s="962"/>
      <c r="T1954" s="962"/>
    </row>
    <row r="1955" spans="8:20" ht="12.75">
      <c r="H1955" s="962"/>
      <c r="I1955" s="962"/>
      <c r="J1955" s="962"/>
      <c r="K1955" s="962"/>
      <c r="L1955" s="962"/>
      <c r="M1955" s="962"/>
      <c r="N1955" s="962"/>
      <c r="O1955" s="962"/>
      <c r="P1955" s="962"/>
      <c r="Q1955" s="962"/>
      <c r="R1955" s="962"/>
      <c r="S1955" s="962"/>
      <c r="T1955" s="962"/>
    </row>
    <row r="1956" spans="8:20" ht="12.75">
      <c r="H1956" s="962"/>
      <c r="I1956" s="962"/>
      <c r="J1956" s="962"/>
      <c r="K1956" s="962"/>
      <c r="L1956" s="962"/>
      <c r="M1956" s="962"/>
      <c r="N1956" s="962"/>
      <c r="O1956" s="962"/>
      <c r="P1956" s="962"/>
      <c r="Q1956" s="962"/>
      <c r="R1956" s="962"/>
      <c r="S1956" s="962"/>
      <c r="T1956" s="962"/>
    </row>
    <row r="1957" spans="8:20" ht="12.75">
      <c r="H1957" s="962"/>
      <c r="I1957" s="962"/>
      <c r="J1957" s="962"/>
      <c r="K1957" s="962"/>
      <c r="L1957" s="962"/>
      <c r="M1957" s="962"/>
      <c r="N1957" s="962"/>
      <c r="O1957" s="962"/>
      <c r="P1957" s="962"/>
      <c r="Q1957" s="962"/>
      <c r="R1957" s="962"/>
      <c r="S1957" s="962"/>
      <c r="T1957" s="962"/>
    </row>
    <row r="1958" spans="8:20" ht="12.75">
      <c r="H1958" s="962"/>
      <c r="I1958" s="962"/>
      <c r="J1958" s="962"/>
      <c r="K1958" s="962"/>
      <c r="L1958" s="962"/>
      <c r="M1958" s="962"/>
      <c r="N1958" s="962"/>
      <c r="O1958" s="962"/>
      <c r="P1958" s="962"/>
      <c r="Q1958" s="962"/>
      <c r="R1958" s="962"/>
      <c r="S1958" s="962"/>
      <c r="T1958" s="962"/>
    </row>
    <row r="1959" spans="8:20" ht="12.75">
      <c r="H1959" s="962"/>
      <c r="I1959" s="962"/>
      <c r="J1959" s="962"/>
      <c r="K1959" s="962"/>
      <c r="L1959" s="962"/>
      <c r="M1959" s="962"/>
      <c r="N1959" s="962"/>
      <c r="O1959" s="962"/>
      <c r="P1959" s="962"/>
      <c r="Q1959" s="962"/>
      <c r="R1959" s="962"/>
      <c r="S1959" s="962"/>
      <c r="T1959" s="962"/>
    </row>
    <row r="1960" spans="8:20" ht="12.75">
      <c r="H1960" s="962"/>
      <c r="I1960" s="962"/>
      <c r="J1960" s="962"/>
      <c r="K1960" s="962"/>
      <c r="L1960" s="962"/>
      <c r="M1960" s="962"/>
      <c r="N1960" s="962"/>
      <c r="O1960" s="962"/>
      <c r="P1960" s="962"/>
      <c r="Q1960" s="962"/>
      <c r="R1960" s="962"/>
      <c r="S1960" s="962"/>
      <c r="T1960" s="962"/>
    </row>
    <row r="1961" spans="8:20" ht="12.75">
      <c r="H1961" s="962"/>
      <c r="I1961" s="962"/>
      <c r="J1961" s="962"/>
      <c r="K1961" s="962"/>
      <c r="L1961" s="962"/>
      <c r="M1961" s="962"/>
      <c r="N1961" s="962"/>
      <c r="O1961" s="962"/>
      <c r="P1961" s="962"/>
      <c r="Q1961" s="962"/>
      <c r="R1961" s="962"/>
      <c r="S1961" s="962"/>
      <c r="T1961" s="962"/>
    </row>
    <row r="1962" spans="8:20" ht="12.75">
      <c r="H1962" s="962"/>
      <c r="I1962" s="962"/>
      <c r="J1962" s="962"/>
      <c r="K1962" s="962"/>
      <c r="L1962" s="962"/>
      <c r="M1962" s="962"/>
      <c r="N1962" s="962"/>
      <c r="O1962" s="962"/>
      <c r="P1962" s="962"/>
      <c r="Q1962" s="962"/>
      <c r="R1962" s="962"/>
      <c r="S1962" s="962"/>
      <c r="T1962" s="962"/>
    </row>
    <row r="1963" spans="8:20" ht="12.75">
      <c r="H1963" s="962"/>
      <c r="I1963" s="962"/>
      <c r="J1963" s="962"/>
      <c r="K1963" s="962"/>
      <c r="L1963" s="962"/>
      <c r="M1963" s="962"/>
      <c r="N1963" s="962"/>
      <c r="O1963" s="962"/>
      <c r="P1963" s="962"/>
      <c r="Q1963" s="962"/>
      <c r="R1963" s="962"/>
      <c r="S1963" s="962"/>
      <c r="T1963" s="962"/>
    </row>
    <row r="1964" spans="8:20" ht="12.75">
      <c r="H1964" s="962"/>
      <c r="I1964" s="962"/>
      <c r="J1964" s="962"/>
      <c r="K1964" s="962"/>
      <c r="L1964" s="962"/>
      <c r="M1964" s="962"/>
      <c r="N1964" s="962"/>
      <c r="O1964" s="962"/>
      <c r="P1964" s="962"/>
      <c r="Q1964" s="962"/>
      <c r="R1964" s="962"/>
      <c r="S1964" s="962"/>
      <c r="T1964" s="962"/>
    </row>
    <row r="1965" spans="8:20" ht="12.75">
      <c r="H1965" s="962"/>
      <c r="I1965" s="962"/>
      <c r="J1965" s="962"/>
      <c r="K1965" s="962"/>
      <c r="L1965" s="962"/>
      <c r="M1965" s="962"/>
      <c r="N1965" s="962"/>
      <c r="O1965" s="962"/>
      <c r="P1965" s="962"/>
      <c r="Q1965" s="962"/>
      <c r="R1965" s="962"/>
      <c r="S1965" s="962"/>
      <c r="T1965" s="962"/>
    </row>
    <row r="1966" spans="8:20" ht="12.75">
      <c r="H1966" s="962"/>
      <c r="I1966" s="962"/>
      <c r="J1966" s="962"/>
      <c r="K1966" s="962"/>
      <c r="L1966" s="962"/>
      <c r="M1966" s="962"/>
      <c r="N1966" s="962"/>
      <c r="O1966" s="962"/>
      <c r="P1966" s="962"/>
      <c r="Q1966" s="962"/>
      <c r="R1966" s="962"/>
      <c r="S1966" s="962"/>
      <c r="T1966" s="962"/>
    </row>
    <row r="1967" spans="8:20" ht="12.75">
      <c r="H1967" s="962"/>
      <c r="I1967" s="962"/>
      <c r="J1967" s="962"/>
      <c r="K1967" s="962"/>
      <c r="L1967" s="962"/>
      <c r="M1967" s="962"/>
      <c r="N1967" s="962"/>
      <c r="O1967" s="962"/>
      <c r="P1967" s="962"/>
      <c r="Q1967" s="962"/>
      <c r="R1967" s="962"/>
      <c r="S1967" s="962"/>
      <c r="T1967" s="962"/>
    </row>
    <row r="1968" spans="8:20" ht="12.75">
      <c r="H1968" s="962"/>
      <c r="I1968" s="962"/>
      <c r="J1968" s="962"/>
      <c r="K1968" s="962"/>
      <c r="L1968" s="962"/>
      <c r="M1968" s="962"/>
      <c r="N1968" s="962"/>
      <c r="O1968" s="962"/>
      <c r="P1968" s="962"/>
      <c r="Q1968" s="962"/>
      <c r="R1968" s="962"/>
      <c r="S1968" s="962"/>
      <c r="T1968" s="962"/>
    </row>
    <row r="1969" spans="8:20" ht="12.75">
      <c r="H1969" s="962"/>
      <c r="I1969" s="962"/>
      <c r="J1969" s="962"/>
      <c r="K1969" s="962"/>
      <c r="L1969" s="962"/>
      <c r="M1969" s="962"/>
      <c r="N1969" s="962"/>
      <c r="O1969" s="962"/>
      <c r="P1969" s="962"/>
      <c r="Q1969" s="962"/>
      <c r="R1969" s="962"/>
      <c r="S1969" s="962"/>
      <c r="T1969" s="962"/>
    </row>
    <row r="1970" spans="8:20" ht="12.75">
      <c r="H1970" s="962"/>
      <c r="I1970" s="962"/>
      <c r="J1970" s="962"/>
      <c r="K1970" s="962"/>
      <c r="L1970" s="962"/>
      <c r="M1970" s="962"/>
      <c r="N1970" s="962"/>
      <c r="O1970" s="962"/>
      <c r="P1970" s="962"/>
      <c r="Q1970" s="962"/>
      <c r="R1970" s="962"/>
      <c r="S1970" s="962"/>
      <c r="T1970" s="962"/>
    </row>
    <row r="1971" spans="8:20" ht="12.75">
      <c r="H1971" s="962"/>
      <c r="I1971" s="962"/>
      <c r="J1971" s="962"/>
      <c r="K1971" s="962"/>
      <c r="L1971" s="962"/>
      <c r="M1971" s="962"/>
      <c r="N1971" s="962"/>
      <c r="O1971" s="962"/>
      <c r="P1971" s="962"/>
      <c r="Q1971" s="962"/>
      <c r="R1971" s="962"/>
      <c r="S1971" s="962"/>
      <c r="T1971" s="962"/>
    </row>
    <row r="1972" spans="8:20" ht="12.75">
      <c r="H1972" s="962"/>
      <c r="I1972" s="962"/>
      <c r="J1972" s="962"/>
      <c r="K1972" s="962"/>
      <c r="L1972" s="962"/>
      <c r="M1972" s="962"/>
      <c r="N1972" s="962"/>
      <c r="O1972" s="962"/>
      <c r="P1972" s="962"/>
      <c r="Q1972" s="962"/>
      <c r="R1972" s="962"/>
      <c r="S1972" s="962"/>
      <c r="T1972" s="962"/>
    </row>
    <row r="1973" spans="8:20" ht="12.75">
      <c r="H1973" s="962"/>
      <c r="I1973" s="962"/>
      <c r="J1973" s="962"/>
      <c r="K1973" s="962"/>
      <c r="L1973" s="962"/>
      <c r="M1973" s="962"/>
      <c r="N1973" s="962"/>
      <c r="O1973" s="962"/>
      <c r="P1973" s="962"/>
      <c r="Q1973" s="962"/>
      <c r="R1973" s="962"/>
      <c r="S1973" s="962"/>
      <c r="T1973" s="962"/>
    </row>
    <row r="1974" spans="8:20" ht="12.75">
      <c r="H1974" s="962"/>
      <c r="I1974" s="962"/>
      <c r="J1974" s="962"/>
      <c r="K1974" s="962"/>
      <c r="L1974" s="962"/>
      <c r="M1974" s="962"/>
      <c r="N1974" s="962"/>
      <c r="O1974" s="962"/>
      <c r="P1974" s="962"/>
      <c r="Q1974" s="962"/>
      <c r="R1974" s="962"/>
      <c r="S1974" s="962"/>
      <c r="T1974" s="962"/>
    </row>
    <row r="1975" spans="8:20" ht="12.75">
      <c r="H1975" s="962"/>
      <c r="I1975" s="962"/>
      <c r="J1975" s="962"/>
      <c r="K1975" s="962"/>
      <c r="L1975" s="962"/>
      <c r="M1975" s="962"/>
      <c r="N1975" s="962"/>
      <c r="O1975" s="962"/>
      <c r="P1975" s="962"/>
      <c r="Q1975" s="962"/>
      <c r="R1975" s="962"/>
      <c r="S1975" s="962"/>
      <c r="T1975" s="962"/>
    </row>
    <row r="1976" spans="8:20" ht="12.75">
      <c r="H1976" s="962"/>
      <c r="I1976" s="962"/>
      <c r="J1976" s="962"/>
      <c r="K1976" s="962"/>
      <c r="L1976" s="962"/>
      <c r="M1976" s="962"/>
      <c r="N1976" s="962"/>
      <c r="O1976" s="962"/>
      <c r="P1976" s="962"/>
      <c r="Q1976" s="962"/>
      <c r="R1976" s="962"/>
      <c r="S1976" s="962"/>
      <c r="T1976" s="962"/>
    </row>
    <row r="1977" spans="8:20" ht="12.75">
      <c r="H1977" s="962"/>
      <c r="I1977" s="962"/>
      <c r="J1977" s="962"/>
      <c r="K1977" s="962"/>
      <c r="L1977" s="962"/>
      <c r="M1977" s="962"/>
      <c r="N1977" s="962"/>
      <c r="O1977" s="962"/>
      <c r="P1977" s="962"/>
      <c r="Q1977" s="962"/>
      <c r="R1977" s="962"/>
      <c r="S1977" s="962"/>
      <c r="T1977" s="962"/>
    </row>
    <row r="1978" spans="8:20" ht="12.75">
      <c r="H1978" s="962"/>
      <c r="I1978" s="962"/>
      <c r="J1978" s="962"/>
      <c r="K1978" s="962"/>
      <c r="L1978" s="962"/>
      <c r="M1978" s="962"/>
      <c r="N1978" s="962"/>
      <c r="O1978" s="962"/>
      <c r="P1978" s="962"/>
      <c r="Q1978" s="962"/>
      <c r="R1978" s="962"/>
      <c r="S1978" s="962"/>
      <c r="T1978" s="962"/>
    </row>
    <row r="1979" spans="8:20" ht="12.75">
      <c r="H1979" s="962"/>
      <c r="I1979" s="962"/>
      <c r="J1979" s="962"/>
      <c r="K1979" s="962"/>
      <c r="L1979" s="962"/>
      <c r="M1979" s="962"/>
      <c r="N1979" s="962"/>
      <c r="O1979" s="962"/>
      <c r="P1979" s="962"/>
      <c r="Q1979" s="962"/>
      <c r="R1979" s="962"/>
      <c r="S1979" s="962"/>
      <c r="T1979" s="962"/>
    </row>
    <row r="1980" spans="8:20" ht="12.75">
      <c r="H1980" s="962"/>
      <c r="I1980" s="962"/>
      <c r="J1980" s="962"/>
      <c r="K1980" s="962"/>
      <c r="L1980" s="962"/>
      <c r="M1980" s="962"/>
      <c r="N1980" s="962"/>
      <c r="O1980" s="962"/>
      <c r="P1980" s="962"/>
      <c r="Q1980" s="962"/>
      <c r="R1980" s="962"/>
      <c r="S1980" s="962"/>
      <c r="T1980" s="962"/>
    </row>
    <row r="1981" spans="8:20" ht="12.75">
      <c r="H1981" s="962"/>
      <c r="I1981" s="962"/>
      <c r="J1981" s="962"/>
      <c r="K1981" s="962"/>
      <c r="L1981" s="962"/>
      <c r="M1981" s="962"/>
      <c r="N1981" s="962"/>
      <c r="O1981" s="962"/>
      <c r="P1981" s="962"/>
      <c r="Q1981" s="962"/>
      <c r="R1981" s="962"/>
      <c r="S1981" s="962"/>
      <c r="T1981" s="962"/>
    </row>
    <row r="1982" spans="8:20" ht="12.75">
      <c r="H1982" s="962"/>
      <c r="I1982" s="962"/>
      <c r="J1982" s="962"/>
      <c r="K1982" s="962"/>
      <c r="L1982" s="962"/>
      <c r="M1982" s="962"/>
      <c r="N1982" s="962"/>
      <c r="O1982" s="962"/>
      <c r="P1982" s="962"/>
      <c r="Q1982" s="962"/>
      <c r="R1982" s="962"/>
      <c r="S1982" s="962"/>
      <c r="T1982" s="962"/>
    </row>
    <row r="1983" spans="8:20" ht="12.75">
      <c r="H1983" s="962"/>
      <c r="I1983" s="962"/>
      <c r="J1983" s="962"/>
      <c r="K1983" s="962"/>
      <c r="L1983" s="962"/>
      <c r="M1983" s="962"/>
      <c r="N1983" s="962"/>
      <c r="O1983" s="962"/>
      <c r="P1983" s="962"/>
      <c r="Q1983" s="962"/>
      <c r="R1983" s="962"/>
      <c r="S1983" s="962"/>
      <c r="T1983" s="962"/>
    </row>
    <row r="1984" spans="8:20" ht="12.75">
      <c r="H1984" s="962"/>
      <c r="I1984" s="962"/>
      <c r="J1984" s="962"/>
      <c r="K1984" s="962"/>
      <c r="L1984" s="962"/>
      <c r="M1984" s="962"/>
      <c r="N1984" s="962"/>
      <c r="O1984" s="962"/>
      <c r="P1984" s="962"/>
      <c r="Q1984" s="962"/>
      <c r="R1984" s="962"/>
      <c r="S1984" s="962"/>
      <c r="T1984" s="962"/>
    </row>
    <row r="1985" spans="8:20" ht="12.75">
      <c r="H1985" s="962"/>
      <c r="I1985" s="962"/>
      <c r="J1985" s="962"/>
      <c r="K1985" s="962"/>
      <c r="L1985" s="962"/>
      <c r="M1985" s="962"/>
      <c r="N1985" s="962"/>
      <c r="O1985" s="962"/>
      <c r="P1985" s="962"/>
      <c r="Q1985" s="962"/>
      <c r="R1985" s="962"/>
      <c r="S1985" s="962"/>
      <c r="T1985" s="962"/>
    </row>
    <row r="1986" spans="8:20" ht="12.75">
      <c r="H1986" s="962"/>
      <c r="I1986" s="962"/>
      <c r="J1986" s="962"/>
      <c r="K1986" s="962"/>
      <c r="L1986" s="962"/>
      <c r="M1986" s="962"/>
      <c r="N1986" s="962"/>
      <c r="O1986" s="962"/>
      <c r="P1986" s="962"/>
      <c r="Q1986" s="962"/>
      <c r="R1986" s="962"/>
      <c r="S1986" s="962"/>
      <c r="T1986" s="962"/>
    </row>
    <row r="1987" spans="8:20" ht="12.75">
      <c r="H1987" s="962"/>
      <c r="I1987" s="962"/>
      <c r="J1987" s="962"/>
      <c r="K1987" s="962"/>
      <c r="L1987" s="962"/>
      <c r="M1987" s="962"/>
      <c r="N1987" s="962"/>
      <c r="O1987" s="962"/>
      <c r="P1987" s="962"/>
      <c r="Q1987" s="962"/>
      <c r="R1987" s="962"/>
      <c r="S1987" s="962"/>
      <c r="T1987" s="962"/>
    </row>
    <row r="1988" spans="8:20" ht="12.75">
      <c r="H1988" s="962"/>
      <c r="I1988" s="962"/>
      <c r="J1988" s="962"/>
      <c r="K1988" s="962"/>
      <c r="L1988" s="962"/>
      <c r="M1988" s="962"/>
      <c r="N1988" s="962"/>
      <c r="O1988" s="962"/>
      <c r="P1988" s="962"/>
      <c r="Q1988" s="962"/>
      <c r="R1988" s="962"/>
      <c r="S1988" s="962"/>
      <c r="T1988" s="962"/>
    </row>
    <row r="1989" spans="8:20" ht="12.75">
      <c r="H1989" s="962"/>
      <c r="I1989" s="962"/>
      <c r="J1989" s="962"/>
      <c r="K1989" s="962"/>
      <c r="L1989" s="962"/>
      <c r="M1989" s="962"/>
      <c r="N1989" s="962"/>
      <c r="O1989" s="962"/>
      <c r="P1989" s="962"/>
      <c r="Q1989" s="962"/>
      <c r="R1989" s="962"/>
      <c r="S1989" s="962"/>
      <c r="T1989" s="962"/>
    </row>
    <row r="1990" spans="8:20" ht="12.75">
      <c r="H1990" s="962"/>
      <c r="I1990" s="962"/>
      <c r="J1990" s="962"/>
      <c r="K1990" s="962"/>
      <c r="L1990" s="962"/>
      <c r="M1990" s="962"/>
      <c r="N1990" s="962"/>
      <c r="O1990" s="962"/>
      <c r="P1990" s="962"/>
      <c r="Q1990" s="962"/>
      <c r="R1990" s="962"/>
      <c r="S1990" s="962"/>
      <c r="T1990" s="962"/>
    </row>
    <row r="1991" spans="8:20" ht="12.75">
      <c r="H1991" s="962"/>
      <c r="I1991" s="962"/>
      <c r="J1991" s="962"/>
      <c r="K1991" s="962"/>
      <c r="L1991" s="962"/>
      <c r="M1991" s="962"/>
      <c r="N1991" s="962"/>
      <c r="O1991" s="962"/>
      <c r="P1991" s="962"/>
      <c r="Q1991" s="962"/>
      <c r="R1991" s="962"/>
      <c r="S1991" s="962"/>
      <c r="T1991" s="962"/>
    </row>
    <row r="1992" spans="8:20" ht="12.75">
      <c r="H1992" s="962"/>
      <c r="I1992" s="962"/>
      <c r="J1992" s="962"/>
      <c r="K1992" s="962"/>
      <c r="L1992" s="962"/>
      <c r="M1992" s="962"/>
      <c r="N1992" s="962"/>
      <c r="O1992" s="962"/>
      <c r="P1992" s="962"/>
      <c r="Q1992" s="962"/>
      <c r="R1992" s="962"/>
      <c r="S1992" s="962"/>
      <c r="T1992" s="962"/>
    </row>
    <row r="1993" spans="8:20" ht="12.75">
      <c r="H1993" s="962"/>
      <c r="I1993" s="962"/>
      <c r="J1993" s="962"/>
      <c r="K1993" s="962"/>
      <c r="L1993" s="962"/>
      <c r="M1993" s="962"/>
      <c r="N1993" s="962"/>
      <c r="O1993" s="962"/>
      <c r="P1993" s="962"/>
      <c r="Q1993" s="962"/>
      <c r="R1993" s="962"/>
      <c r="S1993" s="962"/>
      <c r="T1993" s="962"/>
    </row>
    <row r="1994" spans="8:20" ht="12.75">
      <c r="H1994" s="962"/>
      <c r="I1994" s="962"/>
      <c r="J1994" s="962"/>
      <c r="K1994" s="962"/>
      <c r="L1994" s="962"/>
      <c r="M1994" s="962"/>
      <c r="N1994" s="962"/>
      <c r="O1994" s="962"/>
      <c r="P1994" s="962"/>
      <c r="Q1994" s="962"/>
      <c r="R1994" s="962"/>
      <c r="S1994" s="962"/>
      <c r="T1994" s="962"/>
    </row>
    <row r="1995" spans="8:20" ht="12.75">
      <c r="H1995" s="962"/>
      <c r="I1995" s="962"/>
      <c r="J1995" s="962"/>
      <c r="K1995" s="962"/>
      <c r="L1995" s="962"/>
      <c r="M1995" s="962"/>
      <c r="N1995" s="962"/>
      <c r="O1995" s="962"/>
      <c r="P1995" s="962"/>
      <c r="Q1995" s="962"/>
      <c r="R1995" s="962"/>
      <c r="S1995" s="962"/>
      <c r="T1995" s="962"/>
    </row>
    <row r="1996" spans="8:20" ht="12.75">
      <c r="H1996" s="962"/>
      <c r="I1996" s="962"/>
      <c r="J1996" s="962"/>
      <c r="K1996" s="962"/>
      <c r="L1996" s="962"/>
      <c r="M1996" s="962"/>
      <c r="N1996" s="962"/>
      <c r="O1996" s="962"/>
      <c r="P1996" s="962"/>
      <c r="Q1996" s="962"/>
      <c r="R1996" s="962"/>
      <c r="S1996" s="962"/>
      <c r="T1996" s="962"/>
    </row>
    <row r="1997" spans="8:20" ht="12.75">
      <c r="H1997" s="962"/>
      <c r="I1997" s="962"/>
      <c r="J1997" s="962"/>
      <c r="K1997" s="962"/>
      <c r="L1997" s="962"/>
      <c r="M1997" s="962"/>
      <c r="N1997" s="962"/>
      <c r="O1997" s="962"/>
      <c r="P1997" s="962"/>
      <c r="Q1997" s="962"/>
      <c r="R1997" s="962"/>
      <c r="S1997" s="962"/>
      <c r="T1997" s="962"/>
    </row>
    <row r="1998" spans="8:20" ht="12.75">
      <c r="H1998" s="962"/>
      <c r="I1998" s="962"/>
      <c r="J1998" s="962"/>
      <c r="K1998" s="962"/>
      <c r="L1998" s="962"/>
      <c r="M1998" s="962"/>
      <c r="N1998" s="962"/>
      <c r="O1998" s="962"/>
      <c r="P1998" s="962"/>
      <c r="Q1998" s="962"/>
      <c r="R1998" s="962"/>
      <c r="S1998" s="962"/>
      <c r="T1998" s="962"/>
    </row>
    <row r="1999" spans="8:20" ht="12.75">
      <c r="H1999" s="962"/>
      <c r="I1999" s="962"/>
      <c r="J1999" s="962"/>
      <c r="K1999" s="962"/>
      <c r="L1999" s="962"/>
      <c r="M1999" s="962"/>
      <c r="N1999" s="962"/>
      <c r="O1999" s="962"/>
      <c r="P1999" s="962"/>
      <c r="Q1999" s="962"/>
      <c r="R1999" s="962"/>
      <c r="S1999" s="962"/>
      <c r="T1999" s="962"/>
    </row>
    <row r="2000" spans="8:20" ht="12.75">
      <c r="H2000" s="962"/>
      <c r="I2000" s="962"/>
      <c r="J2000" s="962"/>
      <c r="K2000" s="962"/>
      <c r="L2000" s="962"/>
      <c r="M2000" s="962"/>
      <c r="N2000" s="962"/>
      <c r="O2000" s="962"/>
      <c r="P2000" s="962"/>
      <c r="Q2000" s="962"/>
      <c r="R2000" s="962"/>
      <c r="S2000" s="962"/>
      <c r="T2000" s="962"/>
    </row>
    <row r="2001" spans="8:20" ht="12.75">
      <c r="H2001" s="962"/>
      <c r="I2001" s="962"/>
      <c r="J2001" s="962"/>
      <c r="K2001" s="962"/>
      <c r="L2001" s="962"/>
      <c r="M2001" s="962"/>
      <c r="N2001" s="962"/>
      <c r="O2001" s="962"/>
      <c r="P2001" s="962"/>
      <c r="Q2001" s="962"/>
      <c r="R2001" s="962"/>
      <c r="S2001" s="962"/>
      <c r="T2001" s="962"/>
    </row>
    <row r="2002" spans="8:20" ht="12.75">
      <c r="H2002" s="962"/>
      <c r="I2002" s="962"/>
      <c r="J2002" s="962"/>
      <c r="K2002" s="962"/>
      <c r="L2002" s="962"/>
      <c r="M2002" s="962"/>
      <c r="N2002" s="962"/>
      <c r="O2002" s="962"/>
      <c r="P2002" s="962"/>
      <c r="Q2002" s="962"/>
      <c r="R2002" s="962"/>
      <c r="S2002" s="962"/>
      <c r="T2002" s="962"/>
    </row>
    <row r="2003" spans="8:20" ht="12.75">
      <c r="H2003" s="962"/>
      <c r="I2003" s="962"/>
      <c r="J2003" s="962"/>
      <c r="K2003" s="962"/>
      <c r="L2003" s="962"/>
      <c r="M2003" s="962"/>
      <c r="N2003" s="962"/>
      <c r="O2003" s="962"/>
      <c r="P2003" s="962"/>
      <c r="Q2003" s="962"/>
      <c r="R2003" s="962"/>
      <c r="S2003" s="962"/>
      <c r="T2003" s="962"/>
    </row>
    <row r="2004" spans="8:20" ht="12.75">
      <c r="H2004" s="962"/>
      <c r="I2004" s="962"/>
      <c r="J2004" s="962"/>
      <c r="K2004" s="962"/>
      <c r="L2004" s="962"/>
      <c r="M2004" s="962"/>
      <c r="N2004" s="962"/>
      <c r="O2004" s="962"/>
      <c r="P2004" s="962"/>
      <c r="Q2004" s="962"/>
      <c r="R2004" s="962"/>
      <c r="S2004" s="962"/>
      <c r="T2004" s="962"/>
    </row>
    <row r="2005" spans="8:20" ht="12.75">
      <c r="H2005" s="962"/>
      <c r="I2005" s="962"/>
      <c r="J2005" s="962"/>
      <c r="K2005" s="962"/>
      <c r="L2005" s="962"/>
      <c r="M2005" s="962"/>
      <c r="N2005" s="962"/>
      <c r="O2005" s="962"/>
      <c r="P2005" s="962"/>
      <c r="Q2005" s="962"/>
      <c r="R2005" s="962"/>
      <c r="S2005" s="962"/>
      <c r="T2005" s="962"/>
    </row>
    <row r="2006" spans="8:20" ht="12.75">
      <c r="H2006" s="962"/>
      <c r="I2006" s="962"/>
      <c r="J2006" s="962"/>
      <c r="K2006" s="962"/>
      <c r="L2006" s="962"/>
      <c r="M2006" s="962"/>
      <c r="N2006" s="962"/>
      <c r="O2006" s="962"/>
      <c r="P2006" s="962"/>
      <c r="Q2006" s="962"/>
      <c r="R2006" s="962"/>
      <c r="S2006" s="962"/>
      <c r="T2006" s="962"/>
    </row>
    <row r="2007" spans="8:20" ht="12.75">
      <c r="H2007" s="962"/>
      <c r="I2007" s="962"/>
      <c r="J2007" s="962"/>
      <c r="K2007" s="962"/>
      <c r="L2007" s="962"/>
      <c r="M2007" s="962"/>
      <c r="N2007" s="962"/>
      <c r="O2007" s="962"/>
      <c r="P2007" s="962"/>
      <c r="Q2007" s="962"/>
      <c r="R2007" s="962"/>
      <c r="S2007" s="962"/>
      <c r="T2007" s="962"/>
    </row>
    <row r="2008" spans="8:20" ht="12.75">
      <c r="H2008" s="962"/>
      <c r="I2008" s="962"/>
      <c r="J2008" s="962"/>
      <c r="K2008" s="962"/>
      <c r="L2008" s="962"/>
      <c r="M2008" s="962"/>
      <c r="N2008" s="962"/>
      <c r="O2008" s="962"/>
      <c r="P2008" s="962"/>
      <c r="Q2008" s="962"/>
      <c r="R2008" s="962"/>
      <c r="S2008" s="962"/>
      <c r="T2008" s="962"/>
    </row>
    <row r="2009" spans="8:20" ht="12.75">
      <c r="H2009" s="962"/>
      <c r="I2009" s="962"/>
      <c r="J2009" s="962"/>
      <c r="K2009" s="962"/>
      <c r="L2009" s="962"/>
      <c r="M2009" s="962"/>
      <c r="N2009" s="962"/>
      <c r="O2009" s="962"/>
      <c r="P2009" s="962"/>
      <c r="Q2009" s="962"/>
      <c r="R2009" s="962"/>
      <c r="S2009" s="962"/>
      <c r="T2009" s="962"/>
    </row>
    <row r="2010" spans="8:20" ht="12.75">
      <c r="H2010" s="962"/>
      <c r="I2010" s="962"/>
      <c r="J2010" s="962"/>
      <c r="K2010" s="962"/>
      <c r="L2010" s="962"/>
      <c r="M2010" s="962"/>
      <c r="N2010" s="962"/>
      <c r="O2010" s="962"/>
      <c r="P2010" s="962"/>
      <c r="Q2010" s="962"/>
      <c r="R2010" s="962"/>
      <c r="S2010" s="962"/>
      <c r="T2010" s="962"/>
    </row>
    <row r="2011" spans="8:20" ht="12.75">
      <c r="H2011" s="962"/>
      <c r="I2011" s="962"/>
      <c r="J2011" s="962"/>
      <c r="K2011" s="962"/>
      <c r="L2011" s="962"/>
      <c r="M2011" s="962"/>
      <c r="N2011" s="962"/>
      <c r="O2011" s="962"/>
      <c r="P2011" s="962"/>
      <c r="Q2011" s="962"/>
      <c r="R2011" s="962"/>
      <c r="S2011" s="962"/>
      <c r="T2011" s="962"/>
    </row>
    <row r="2012" spans="8:20" ht="12.75">
      <c r="H2012" s="962"/>
      <c r="I2012" s="962"/>
      <c r="J2012" s="962"/>
      <c r="K2012" s="962"/>
      <c r="L2012" s="962"/>
      <c r="M2012" s="962"/>
      <c r="N2012" s="962"/>
      <c r="O2012" s="962"/>
      <c r="P2012" s="962"/>
      <c r="Q2012" s="962"/>
      <c r="R2012" s="962"/>
      <c r="S2012" s="962"/>
      <c r="T2012" s="962"/>
    </row>
    <row r="2013" spans="8:20" ht="12.75">
      <c r="H2013" s="962"/>
      <c r="I2013" s="962"/>
      <c r="J2013" s="962"/>
      <c r="K2013" s="962"/>
      <c r="L2013" s="962"/>
      <c r="M2013" s="962"/>
      <c r="N2013" s="962"/>
      <c r="O2013" s="962"/>
      <c r="P2013" s="962"/>
      <c r="Q2013" s="962"/>
      <c r="R2013" s="962"/>
      <c r="S2013" s="962"/>
      <c r="T2013" s="962"/>
    </row>
    <row r="2014" spans="8:20" ht="12.75">
      <c r="H2014" s="962"/>
      <c r="I2014" s="962"/>
      <c r="J2014" s="962"/>
      <c r="K2014" s="962"/>
      <c r="L2014" s="962"/>
      <c r="M2014" s="962"/>
      <c r="N2014" s="962"/>
      <c r="O2014" s="962"/>
      <c r="P2014" s="962"/>
      <c r="Q2014" s="962"/>
      <c r="R2014" s="962"/>
      <c r="S2014" s="962"/>
      <c r="T2014" s="962"/>
    </row>
    <row r="2015" spans="8:20" ht="12.75">
      <c r="H2015" s="962"/>
      <c r="I2015" s="962"/>
      <c r="J2015" s="962"/>
      <c r="K2015" s="962"/>
      <c r="L2015" s="962"/>
      <c r="M2015" s="962"/>
      <c r="N2015" s="962"/>
      <c r="O2015" s="962"/>
      <c r="P2015" s="962"/>
      <c r="Q2015" s="962"/>
      <c r="R2015" s="962"/>
      <c r="S2015" s="962"/>
      <c r="T2015" s="962"/>
    </row>
    <row r="2016" spans="8:20" ht="12.75">
      <c r="H2016" s="962"/>
      <c r="I2016" s="962"/>
      <c r="J2016" s="962"/>
      <c r="K2016" s="962"/>
      <c r="L2016" s="962"/>
      <c r="M2016" s="962"/>
      <c r="N2016" s="962"/>
      <c r="O2016" s="962"/>
      <c r="P2016" s="962"/>
      <c r="Q2016" s="962"/>
      <c r="R2016" s="962"/>
      <c r="S2016" s="962"/>
      <c r="T2016" s="962"/>
    </row>
    <row r="2017" spans="8:20" ht="12.75">
      <c r="H2017" s="962"/>
      <c r="I2017" s="962"/>
      <c r="J2017" s="962"/>
      <c r="K2017" s="962"/>
      <c r="L2017" s="962"/>
      <c r="M2017" s="962"/>
      <c r="N2017" s="962"/>
      <c r="O2017" s="962"/>
      <c r="P2017" s="962"/>
      <c r="Q2017" s="962"/>
      <c r="R2017" s="962"/>
      <c r="S2017" s="962"/>
      <c r="T2017" s="962"/>
    </row>
    <row r="2018" spans="8:20" ht="12.75">
      <c r="H2018" s="962"/>
      <c r="I2018" s="962"/>
      <c r="J2018" s="962"/>
      <c r="K2018" s="962"/>
      <c r="L2018" s="962"/>
      <c r="M2018" s="962"/>
      <c r="N2018" s="962"/>
      <c r="O2018" s="962"/>
      <c r="P2018" s="962"/>
      <c r="Q2018" s="962"/>
      <c r="R2018" s="962"/>
      <c r="S2018" s="962"/>
      <c r="T2018" s="962"/>
    </row>
    <row r="2019" spans="8:20" ht="12.75">
      <c r="H2019" s="962"/>
      <c r="I2019" s="962"/>
      <c r="J2019" s="962"/>
      <c r="K2019" s="962"/>
      <c r="L2019" s="962"/>
      <c r="M2019" s="962"/>
      <c r="N2019" s="962"/>
      <c r="O2019" s="962"/>
      <c r="P2019" s="962"/>
      <c r="Q2019" s="962"/>
      <c r="R2019" s="962"/>
      <c r="S2019" s="962"/>
      <c r="T2019" s="962"/>
    </row>
    <row r="2020" spans="8:20" ht="12.75">
      <c r="H2020" s="962"/>
      <c r="I2020" s="962"/>
      <c r="J2020" s="962"/>
      <c r="K2020" s="962"/>
      <c r="L2020" s="962"/>
      <c r="M2020" s="962"/>
      <c r="N2020" s="962"/>
      <c r="O2020" s="962"/>
      <c r="P2020" s="962"/>
      <c r="Q2020" s="962"/>
      <c r="R2020" s="962"/>
      <c r="S2020" s="962"/>
      <c r="T2020" s="962"/>
    </row>
    <row r="2021" spans="8:20" ht="12.75">
      <c r="H2021" s="962"/>
      <c r="I2021" s="962"/>
      <c r="J2021" s="962"/>
      <c r="K2021" s="962"/>
      <c r="L2021" s="962"/>
      <c r="M2021" s="962"/>
      <c r="N2021" s="962"/>
      <c r="O2021" s="962"/>
      <c r="P2021" s="962"/>
      <c r="Q2021" s="962"/>
      <c r="R2021" s="962"/>
      <c r="S2021" s="962"/>
      <c r="T2021" s="962"/>
    </row>
    <row r="2022" spans="8:20" ht="12.75">
      <c r="H2022" s="962"/>
      <c r="I2022" s="962"/>
      <c r="J2022" s="962"/>
      <c r="K2022" s="962"/>
      <c r="L2022" s="962"/>
      <c r="M2022" s="962"/>
      <c r="N2022" s="962"/>
      <c r="O2022" s="962"/>
      <c r="P2022" s="962"/>
      <c r="Q2022" s="962"/>
      <c r="R2022" s="962"/>
      <c r="S2022" s="962"/>
      <c r="T2022" s="962"/>
    </row>
    <row r="2023" spans="8:20" ht="12.75">
      <c r="H2023" s="962"/>
      <c r="I2023" s="962"/>
      <c r="J2023" s="962"/>
      <c r="K2023" s="962"/>
      <c r="L2023" s="962"/>
      <c r="M2023" s="962"/>
      <c r="N2023" s="962"/>
      <c r="O2023" s="962"/>
      <c r="P2023" s="962"/>
      <c r="Q2023" s="962"/>
      <c r="R2023" s="962"/>
      <c r="S2023" s="962"/>
      <c r="T2023" s="962"/>
    </row>
    <row r="2024" spans="8:20" ht="12.75">
      <c r="H2024" s="962"/>
      <c r="I2024" s="962"/>
      <c r="J2024" s="962"/>
      <c r="K2024" s="962"/>
      <c r="L2024" s="962"/>
      <c r="M2024" s="962"/>
      <c r="N2024" s="962"/>
      <c r="O2024" s="962"/>
      <c r="P2024" s="962"/>
      <c r="Q2024" s="962"/>
      <c r="R2024" s="962"/>
      <c r="S2024" s="962"/>
      <c r="T2024" s="962"/>
    </row>
    <row r="2025" spans="8:20" ht="12.75">
      <c r="H2025" s="962"/>
      <c r="I2025" s="962"/>
      <c r="J2025" s="962"/>
      <c r="K2025" s="962"/>
      <c r="L2025" s="962"/>
      <c r="M2025" s="962"/>
      <c r="N2025" s="962"/>
      <c r="O2025" s="962"/>
      <c r="P2025" s="962"/>
      <c r="Q2025" s="962"/>
      <c r="R2025" s="962"/>
      <c r="S2025" s="962"/>
      <c r="T2025" s="962"/>
    </row>
    <row r="2026" spans="8:20" ht="12.75">
      <c r="H2026" s="962"/>
      <c r="I2026" s="962"/>
      <c r="J2026" s="962"/>
      <c r="K2026" s="962"/>
      <c r="L2026" s="962"/>
      <c r="M2026" s="962"/>
      <c r="N2026" s="962"/>
      <c r="O2026" s="962"/>
      <c r="P2026" s="962"/>
      <c r="Q2026" s="962"/>
      <c r="R2026" s="962"/>
      <c r="S2026" s="962"/>
      <c r="T2026" s="962"/>
    </row>
    <row r="2027" spans="8:20" ht="12.75">
      <c r="H2027" s="962"/>
      <c r="I2027" s="962"/>
      <c r="J2027" s="962"/>
      <c r="K2027" s="962"/>
      <c r="L2027" s="962"/>
      <c r="M2027" s="962"/>
      <c r="N2027" s="962"/>
      <c r="O2027" s="962"/>
      <c r="P2027" s="962"/>
      <c r="Q2027" s="962"/>
      <c r="R2027" s="962"/>
      <c r="S2027" s="962"/>
      <c r="T2027" s="962"/>
    </row>
    <row r="2028" spans="8:20" ht="12.75">
      <c r="H2028" s="962"/>
      <c r="I2028" s="962"/>
      <c r="J2028" s="962"/>
      <c r="K2028" s="962"/>
      <c r="L2028" s="962"/>
      <c r="M2028" s="962"/>
      <c r="N2028" s="962"/>
      <c r="O2028" s="962"/>
      <c r="P2028" s="962"/>
      <c r="Q2028" s="962"/>
      <c r="R2028" s="962"/>
      <c r="S2028" s="962"/>
      <c r="T2028" s="962"/>
    </row>
    <row r="2029" spans="8:20" ht="12.75">
      <c r="H2029" s="962"/>
      <c r="I2029" s="962"/>
      <c r="J2029" s="962"/>
      <c r="K2029" s="962"/>
      <c r="L2029" s="962"/>
      <c r="M2029" s="962"/>
      <c r="N2029" s="962"/>
      <c r="O2029" s="962"/>
      <c r="P2029" s="962"/>
      <c r="Q2029" s="962"/>
      <c r="R2029" s="962"/>
      <c r="S2029" s="962"/>
      <c r="T2029" s="962"/>
    </row>
    <row r="2030" spans="8:20" ht="12.75">
      <c r="H2030" s="962"/>
      <c r="I2030" s="962"/>
      <c r="J2030" s="962"/>
      <c r="K2030" s="962"/>
      <c r="L2030" s="962"/>
      <c r="M2030" s="962"/>
      <c r="N2030" s="962"/>
      <c r="O2030" s="962"/>
      <c r="P2030" s="962"/>
      <c r="Q2030" s="962"/>
      <c r="R2030" s="962"/>
      <c r="S2030" s="962"/>
      <c r="T2030" s="962"/>
    </row>
    <row r="2031" spans="8:20" ht="12.75">
      <c r="H2031" s="962"/>
      <c r="I2031" s="962"/>
      <c r="J2031" s="962"/>
      <c r="K2031" s="962"/>
      <c r="L2031" s="962"/>
      <c r="M2031" s="962"/>
      <c r="N2031" s="962"/>
      <c r="O2031" s="962"/>
      <c r="P2031" s="962"/>
      <c r="Q2031" s="962"/>
      <c r="R2031" s="962"/>
      <c r="S2031" s="962"/>
      <c r="T2031" s="962"/>
    </row>
    <row r="2032" spans="8:20" ht="12.75">
      <c r="H2032" s="962"/>
      <c r="I2032" s="962"/>
      <c r="J2032" s="962"/>
      <c r="K2032" s="962"/>
      <c r="L2032" s="962"/>
      <c r="M2032" s="962"/>
      <c r="N2032" s="962"/>
      <c r="O2032" s="962"/>
      <c r="P2032" s="962"/>
      <c r="Q2032" s="962"/>
      <c r="R2032" s="962"/>
      <c r="S2032" s="962"/>
      <c r="T2032" s="962"/>
    </row>
    <row r="2033" spans="8:20" ht="12.75">
      <c r="H2033" s="962"/>
      <c r="I2033" s="962"/>
      <c r="J2033" s="962"/>
      <c r="K2033" s="962"/>
      <c r="L2033" s="962"/>
      <c r="M2033" s="962"/>
      <c r="N2033" s="962"/>
      <c r="O2033" s="962"/>
      <c r="P2033" s="962"/>
      <c r="Q2033" s="962"/>
      <c r="R2033" s="962"/>
      <c r="S2033" s="962"/>
      <c r="T2033" s="962"/>
    </row>
    <row r="2034" spans="8:20" ht="12.75">
      <c r="H2034" s="962"/>
      <c r="I2034" s="962"/>
      <c r="J2034" s="962"/>
      <c r="K2034" s="962"/>
      <c r="L2034" s="962"/>
      <c r="M2034" s="962"/>
      <c r="N2034" s="962"/>
      <c r="O2034" s="962"/>
      <c r="P2034" s="962"/>
      <c r="Q2034" s="962"/>
      <c r="R2034" s="962"/>
      <c r="S2034" s="962"/>
      <c r="T2034" s="962"/>
    </row>
    <row r="2035" spans="8:20" ht="12.75">
      <c r="H2035" s="962"/>
      <c r="I2035" s="962"/>
      <c r="J2035" s="962"/>
      <c r="K2035" s="962"/>
      <c r="L2035" s="962"/>
      <c r="M2035" s="962"/>
      <c r="N2035" s="962"/>
      <c r="O2035" s="962"/>
      <c r="P2035" s="962"/>
      <c r="Q2035" s="962"/>
      <c r="R2035" s="962"/>
      <c r="S2035" s="962"/>
      <c r="T2035" s="962"/>
    </row>
    <row r="2036" spans="8:20" ht="12.75">
      <c r="H2036" s="962"/>
      <c r="I2036" s="962"/>
      <c r="J2036" s="962"/>
      <c r="K2036" s="962"/>
      <c r="L2036" s="962"/>
      <c r="M2036" s="962"/>
      <c r="N2036" s="962"/>
      <c r="O2036" s="962"/>
      <c r="P2036" s="962"/>
      <c r="Q2036" s="962"/>
      <c r="R2036" s="962"/>
      <c r="S2036" s="962"/>
      <c r="T2036" s="962"/>
    </row>
    <row r="2037" spans="8:20" ht="12.75">
      <c r="H2037" s="962"/>
      <c r="I2037" s="962"/>
      <c r="J2037" s="962"/>
      <c r="K2037" s="962"/>
      <c r="L2037" s="962"/>
      <c r="M2037" s="962"/>
      <c r="N2037" s="962"/>
      <c r="O2037" s="962"/>
      <c r="P2037" s="962"/>
      <c r="Q2037" s="962"/>
      <c r="R2037" s="962"/>
      <c r="S2037" s="962"/>
      <c r="T2037" s="962"/>
    </row>
    <row r="2038" spans="8:20" ht="12.75">
      <c r="H2038" s="962"/>
      <c r="I2038" s="962"/>
      <c r="J2038" s="962"/>
      <c r="K2038" s="962"/>
      <c r="L2038" s="962"/>
      <c r="M2038" s="962"/>
      <c r="N2038" s="962"/>
      <c r="O2038" s="962"/>
      <c r="P2038" s="962"/>
      <c r="Q2038" s="962"/>
      <c r="R2038" s="962"/>
      <c r="S2038" s="962"/>
      <c r="T2038" s="962"/>
    </row>
    <row r="2039" spans="8:20" ht="12.75">
      <c r="H2039" s="962"/>
      <c r="I2039" s="962"/>
      <c r="J2039" s="962"/>
      <c r="K2039" s="962"/>
      <c r="L2039" s="962"/>
      <c r="M2039" s="962"/>
      <c r="N2039" s="962"/>
      <c r="O2039" s="962"/>
      <c r="P2039" s="962"/>
      <c r="Q2039" s="962"/>
      <c r="R2039" s="962"/>
      <c r="S2039" s="962"/>
      <c r="T2039" s="962"/>
    </row>
    <row r="2040" spans="8:20" ht="12.75">
      <c r="H2040" s="962"/>
      <c r="I2040" s="962"/>
      <c r="J2040" s="962"/>
      <c r="K2040" s="962"/>
      <c r="L2040" s="962"/>
      <c r="M2040" s="962"/>
      <c r="N2040" s="962"/>
      <c r="O2040" s="962"/>
      <c r="P2040" s="962"/>
      <c r="Q2040" s="962"/>
      <c r="R2040" s="962"/>
      <c r="S2040" s="962"/>
      <c r="T2040" s="962"/>
    </row>
    <row r="2041" spans="8:20" ht="12.75">
      <c r="H2041" s="962"/>
      <c r="I2041" s="962"/>
      <c r="J2041" s="962"/>
      <c r="K2041" s="962"/>
      <c r="L2041" s="962"/>
      <c r="M2041" s="962"/>
      <c r="N2041" s="962"/>
      <c r="O2041" s="962"/>
      <c r="P2041" s="962"/>
      <c r="Q2041" s="962"/>
      <c r="R2041" s="962"/>
      <c r="S2041" s="962"/>
      <c r="T2041" s="962"/>
    </row>
    <row r="2042" spans="8:20" ht="12.75">
      <c r="H2042" s="962"/>
      <c r="I2042" s="962"/>
      <c r="J2042" s="962"/>
      <c r="K2042" s="962"/>
      <c r="L2042" s="962"/>
      <c r="M2042" s="962"/>
      <c r="N2042" s="962"/>
      <c r="O2042" s="962"/>
      <c r="P2042" s="962"/>
      <c r="Q2042" s="962"/>
      <c r="R2042" s="962"/>
      <c r="S2042" s="962"/>
      <c r="T2042" s="962"/>
    </row>
    <row r="2043" spans="8:20" ht="12.75">
      <c r="H2043" s="962"/>
      <c r="I2043" s="962"/>
      <c r="J2043" s="962"/>
      <c r="K2043" s="962"/>
      <c r="L2043" s="962"/>
      <c r="M2043" s="962"/>
      <c r="N2043" s="962"/>
      <c r="O2043" s="962"/>
      <c r="P2043" s="962"/>
      <c r="Q2043" s="962"/>
      <c r="R2043" s="962"/>
      <c r="S2043" s="962"/>
      <c r="T2043" s="962"/>
    </row>
    <row r="2044" spans="8:20" ht="12.75">
      <c r="H2044" s="962"/>
      <c r="I2044" s="962"/>
      <c r="J2044" s="962"/>
      <c r="K2044" s="962"/>
      <c r="L2044" s="962"/>
      <c r="M2044" s="962"/>
      <c r="N2044" s="962"/>
      <c r="O2044" s="962"/>
      <c r="P2044" s="962"/>
      <c r="Q2044" s="962"/>
      <c r="R2044" s="962"/>
      <c r="S2044" s="962"/>
      <c r="T2044" s="962"/>
    </row>
    <row r="2045" spans="8:20" ht="12.75">
      <c r="H2045" s="962"/>
      <c r="I2045" s="962"/>
      <c r="J2045" s="962"/>
      <c r="K2045" s="962"/>
      <c r="L2045" s="962"/>
      <c r="M2045" s="962"/>
      <c r="N2045" s="962"/>
      <c r="O2045" s="962"/>
      <c r="P2045" s="962"/>
      <c r="Q2045" s="962"/>
      <c r="R2045" s="962"/>
      <c r="S2045" s="962"/>
      <c r="T2045" s="962"/>
    </row>
    <row r="2046" spans="8:20" ht="12.75">
      <c r="H2046" s="962"/>
      <c r="I2046" s="962"/>
      <c r="J2046" s="962"/>
      <c r="K2046" s="962"/>
      <c r="L2046" s="962"/>
      <c r="M2046" s="962"/>
      <c r="N2046" s="962"/>
      <c r="O2046" s="962"/>
      <c r="P2046" s="962"/>
      <c r="Q2046" s="962"/>
      <c r="R2046" s="962"/>
      <c r="S2046" s="962"/>
      <c r="T2046" s="962"/>
    </row>
    <row r="2047" spans="8:20" ht="12.75">
      <c r="H2047" s="962"/>
      <c r="I2047" s="962"/>
      <c r="J2047" s="962"/>
      <c r="K2047" s="962"/>
      <c r="L2047" s="962"/>
      <c r="M2047" s="962"/>
      <c r="N2047" s="962"/>
      <c r="O2047" s="962"/>
      <c r="P2047" s="962"/>
      <c r="Q2047" s="962"/>
      <c r="R2047" s="962"/>
      <c r="S2047" s="962"/>
      <c r="T2047" s="962"/>
    </row>
    <row r="2048" spans="8:20" ht="12.75">
      <c r="H2048" s="962"/>
      <c r="I2048" s="962"/>
      <c r="J2048" s="962"/>
      <c r="K2048" s="962"/>
      <c r="L2048" s="962"/>
      <c r="M2048" s="962"/>
      <c r="N2048" s="962"/>
      <c r="O2048" s="962"/>
      <c r="P2048" s="962"/>
      <c r="Q2048" s="962"/>
      <c r="R2048" s="962"/>
      <c r="S2048" s="962"/>
      <c r="T2048" s="962"/>
    </row>
    <row r="2049" spans="8:20" ht="12.75">
      <c r="H2049" s="962"/>
      <c r="I2049" s="962"/>
      <c r="J2049" s="962"/>
      <c r="K2049" s="962"/>
      <c r="L2049" s="962"/>
      <c r="M2049" s="962"/>
      <c r="N2049" s="962"/>
      <c r="O2049" s="962"/>
      <c r="P2049" s="962"/>
      <c r="Q2049" s="962"/>
      <c r="R2049" s="962"/>
      <c r="S2049" s="962"/>
      <c r="T2049" s="962"/>
    </row>
    <row r="2050" spans="8:20" ht="12.75">
      <c r="H2050" s="962"/>
      <c r="I2050" s="962"/>
      <c r="J2050" s="962"/>
      <c r="K2050" s="962"/>
      <c r="L2050" s="962"/>
      <c r="M2050" s="962"/>
      <c r="N2050" s="962"/>
      <c r="O2050" s="962"/>
      <c r="P2050" s="962"/>
      <c r="Q2050" s="962"/>
      <c r="R2050" s="962"/>
      <c r="S2050" s="962"/>
      <c r="T2050" s="962"/>
    </row>
    <row r="2051" spans="8:20" ht="12.75">
      <c r="H2051" s="962"/>
      <c r="I2051" s="962"/>
      <c r="J2051" s="962"/>
      <c r="K2051" s="962"/>
      <c r="L2051" s="962"/>
      <c r="M2051" s="962"/>
      <c r="N2051" s="962"/>
      <c r="O2051" s="962"/>
      <c r="P2051" s="962"/>
      <c r="Q2051" s="962"/>
      <c r="R2051" s="962"/>
      <c r="S2051" s="962"/>
      <c r="T2051" s="962"/>
    </row>
    <row r="2052" spans="8:20" ht="12.75">
      <c r="H2052" s="962"/>
      <c r="I2052" s="962"/>
      <c r="J2052" s="962"/>
      <c r="K2052" s="962"/>
      <c r="L2052" s="962"/>
      <c r="M2052" s="962"/>
      <c r="N2052" s="962"/>
      <c r="O2052" s="962"/>
      <c r="P2052" s="962"/>
      <c r="Q2052" s="962"/>
      <c r="R2052" s="962"/>
      <c r="S2052" s="962"/>
      <c r="T2052" s="962"/>
    </row>
    <row r="2053" spans="8:20" ht="12.75">
      <c r="H2053" s="962"/>
      <c r="I2053" s="962"/>
      <c r="J2053" s="962"/>
      <c r="K2053" s="962"/>
      <c r="L2053" s="962"/>
      <c r="M2053" s="962"/>
      <c r="N2053" s="962"/>
      <c r="O2053" s="962"/>
      <c r="P2053" s="962"/>
      <c r="Q2053" s="962"/>
      <c r="R2053" s="962"/>
      <c r="S2053" s="962"/>
      <c r="T2053" s="962"/>
    </row>
    <row r="2054" spans="8:20" ht="12.75">
      <c r="H2054" s="962"/>
      <c r="I2054" s="962"/>
      <c r="J2054" s="962"/>
      <c r="K2054" s="962"/>
      <c r="L2054" s="962"/>
      <c r="M2054" s="962"/>
      <c r="N2054" s="962"/>
      <c r="O2054" s="962"/>
      <c r="P2054" s="962"/>
      <c r="Q2054" s="962"/>
      <c r="R2054" s="962"/>
      <c r="S2054" s="962"/>
      <c r="T2054" s="962"/>
    </row>
    <row r="2055" spans="8:20" ht="12.75">
      <c r="H2055" s="962"/>
      <c r="I2055" s="962"/>
      <c r="J2055" s="962"/>
      <c r="K2055" s="962"/>
      <c r="L2055" s="962"/>
      <c r="M2055" s="962"/>
      <c r="N2055" s="962"/>
      <c r="O2055" s="962"/>
      <c r="P2055" s="962"/>
      <c r="Q2055" s="962"/>
      <c r="R2055" s="962"/>
      <c r="S2055" s="962"/>
      <c r="T2055" s="962"/>
    </row>
    <row r="2056" spans="8:20" ht="12.75">
      <c r="H2056" s="962"/>
      <c r="I2056" s="962"/>
      <c r="J2056" s="962"/>
      <c r="K2056" s="962"/>
      <c r="L2056" s="962"/>
      <c r="M2056" s="962"/>
      <c r="N2056" s="962"/>
      <c r="O2056" s="962"/>
      <c r="P2056" s="962"/>
      <c r="Q2056" s="962"/>
      <c r="R2056" s="962"/>
      <c r="S2056" s="962"/>
      <c r="T2056" s="962"/>
    </row>
    <row r="2057" spans="8:20" ht="12.75">
      <c r="H2057" s="962"/>
      <c r="I2057" s="962"/>
      <c r="J2057" s="962"/>
      <c r="K2057" s="962"/>
      <c r="L2057" s="962"/>
      <c r="M2057" s="962"/>
      <c r="N2057" s="962"/>
      <c r="O2057" s="962"/>
      <c r="P2057" s="962"/>
      <c r="Q2057" s="962"/>
      <c r="R2057" s="962"/>
      <c r="S2057" s="962"/>
      <c r="T2057" s="962"/>
    </row>
    <row r="2058" spans="8:20" ht="12.75">
      <c r="H2058" s="962"/>
      <c r="I2058" s="962"/>
      <c r="J2058" s="962"/>
      <c r="K2058" s="962"/>
      <c r="L2058" s="962"/>
      <c r="M2058" s="962"/>
      <c r="N2058" s="962"/>
      <c r="O2058" s="962"/>
      <c r="P2058" s="962"/>
      <c r="Q2058" s="962"/>
      <c r="R2058" s="962"/>
      <c r="S2058" s="962"/>
      <c r="T2058" s="962"/>
    </row>
    <row r="2059" spans="8:20" ht="12.75">
      <c r="H2059" s="962"/>
      <c r="I2059" s="962"/>
      <c r="J2059" s="962"/>
      <c r="K2059" s="962"/>
      <c r="L2059" s="962"/>
      <c r="M2059" s="962"/>
      <c r="N2059" s="962"/>
      <c r="O2059" s="962"/>
      <c r="P2059" s="962"/>
      <c r="Q2059" s="962"/>
      <c r="R2059" s="962"/>
      <c r="S2059" s="962"/>
      <c r="T2059" s="962"/>
    </row>
    <row r="2060" spans="8:20" ht="12.75">
      <c r="H2060" s="962"/>
      <c r="I2060" s="962"/>
      <c r="J2060" s="962"/>
      <c r="K2060" s="962"/>
      <c r="L2060" s="962"/>
      <c r="M2060" s="962"/>
      <c r="N2060" s="962"/>
      <c r="O2060" s="962"/>
      <c r="P2060" s="962"/>
      <c r="Q2060" s="962"/>
      <c r="R2060" s="962"/>
      <c r="S2060" s="962"/>
      <c r="T2060" s="962"/>
    </row>
    <row r="2061" spans="8:20" ht="12.75">
      <c r="H2061" s="962"/>
      <c r="I2061" s="962"/>
      <c r="J2061" s="962"/>
      <c r="K2061" s="962"/>
      <c r="L2061" s="962"/>
      <c r="M2061" s="962"/>
      <c r="N2061" s="962"/>
      <c r="O2061" s="962"/>
      <c r="P2061" s="962"/>
      <c r="Q2061" s="962"/>
      <c r="R2061" s="962"/>
      <c r="S2061" s="962"/>
      <c r="T2061" s="962"/>
    </row>
    <row r="2062" spans="8:20" ht="12.75">
      <c r="H2062" s="962"/>
      <c r="I2062" s="962"/>
      <c r="J2062" s="962"/>
      <c r="K2062" s="962"/>
      <c r="L2062" s="962"/>
      <c r="M2062" s="962"/>
      <c r="N2062" s="962"/>
      <c r="O2062" s="962"/>
      <c r="P2062" s="962"/>
      <c r="Q2062" s="962"/>
      <c r="R2062" s="962"/>
      <c r="S2062" s="962"/>
      <c r="T2062" s="962"/>
    </row>
    <row r="2063" spans="8:20" ht="12.75">
      <c r="H2063" s="962"/>
      <c r="I2063" s="962"/>
      <c r="J2063" s="962"/>
      <c r="K2063" s="962"/>
      <c r="L2063" s="962"/>
      <c r="M2063" s="962"/>
      <c r="N2063" s="962"/>
      <c r="O2063" s="962"/>
      <c r="P2063" s="962"/>
      <c r="Q2063" s="962"/>
      <c r="R2063" s="962"/>
      <c r="S2063" s="962"/>
      <c r="T2063" s="962"/>
    </row>
    <row r="2064" spans="8:20" ht="12.75">
      <c r="H2064" s="962"/>
      <c r="I2064" s="962"/>
      <c r="J2064" s="962"/>
      <c r="K2064" s="962"/>
      <c r="L2064" s="962"/>
      <c r="M2064" s="962"/>
      <c r="N2064" s="962"/>
      <c r="O2064" s="962"/>
      <c r="P2064" s="962"/>
      <c r="Q2064" s="962"/>
      <c r="R2064" s="962"/>
      <c r="S2064" s="962"/>
      <c r="T2064" s="962"/>
    </row>
    <row r="2065" spans="8:20" ht="12.75">
      <c r="H2065" s="962"/>
      <c r="I2065" s="962"/>
      <c r="J2065" s="962"/>
      <c r="K2065" s="962"/>
      <c r="L2065" s="962"/>
      <c r="M2065" s="962"/>
      <c r="N2065" s="962"/>
      <c r="O2065" s="962"/>
      <c r="P2065" s="962"/>
      <c r="Q2065" s="962"/>
      <c r="R2065" s="962"/>
      <c r="S2065" s="962"/>
      <c r="T2065" s="962"/>
    </row>
    <row r="2066" spans="8:20" ht="12.75">
      <c r="H2066" s="962"/>
      <c r="I2066" s="962"/>
      <c r="J2066" s="962"/>
      <c r="K2066" s="962"/>
      <c r="L2066" s="962"/>
      <c r="M2066" s="962"/>
      <c r="N2066" s="962"/>
      <c r="O2066" s="962"/>
      <c r="P2066" s="962"/>
      <c r="Q2066" s="962"/>
      <c r="R2066" s="962"/>
      <c r="S2066" s="962"/>
      <c r="T2066" s="962"/>
    </row>
    <row r="2067" spans="8:20" ht="12.75">
      <c r="H2067" s="962"/>
      <c r="I2067" s="962"/>
      <c r="J2067" s="962"/>
      <c r="K2067" s="962"/>
      <c r="L2067" s="962"/>
      <c r="M2067" s="962"/>
      <c r="N2067" s="962"/>
      <c r="O2067" s="962"/>
      <c r="P2067" s="962"/>
      <c r="Q2067" s="962"/>
      <c r="R2067" s="962"/>
      <c r="S2067" s="962"/>
      <c r="T2067" s="962"/>
    </row>
    <row r="2068" spans="8:20" ht="12.75">
      <c r="H2068" s="962"/>
      <c r="I2068" s="962"/>
      <c r="J2068" s="962"/>
      <c r="K2068" s="962"/>
      <c r="L2068" s="962"/>
      <c r="M2068" s="962"/>
      <c r="N2068" s="962"/>
      <c r="O2068" s="962"/>
      <c r="P2068" s="962"/>
      <c r="Q2068" s="962"/>
      <c r="R2068" s="962"/>
      <c r="S2068" s="962"/>
      <c r="T2068" s="962"/>
    </row>
    <row r="2069" spans="8:20" ht="12.75">
      <c r="H2069" s="962"/>
      <c r="I2069" s="962"/>
      <c r="J2069" s="962"/>
      <c r="K2069" s="962"/>
      <c r="L2069" s="962"/>
      <c r="M2069" s="962"/>
      <c r="N2069" s="962"/>
      <c r="O2069" s="962"/>
      <c r="P2069" s="962"/>
      <c r="Q2069" s="962"/>
      <c r="R2069" s="962"/>
      <c r="S2069" s="962"/>
      <c r="T2069" s="962"/>
    </row>
    <row r="2070" spans="8:20" ht="12.75">
      <c r="H2070" s="962"/>
      <c r="I2070" s="962"/>
      <c r="J2070" s="962"/>
      <c r="K2070" s="962"/>
      <c r="L2070" s="962"/>
      <c r="M2070" s="962"/>
      <c r="N2070" s="962"/>
      <c r="O2070" s="962"/>
      <c r="P2070" s="962"/>
      <c r="Q2070" s="962"/>
      <c r="R2070" s="962"/>
      <c r="S2070" s="962"/>
      <c r="T2070" s="962"/>
    </row>
    <row r="2071" spans="8:20" ht="12.75">
      <c r="H2071" s="962"/>
      <c r="I2071" s="962"/>
      <c r="J2071" s="962"/>
      <c r="K2071" s="962"/>
      <c r="L2071" s="962"/>
      <c r="M2071" s="962"/>
      <c r="N2071" s="962"/>
      <c r="O2071" s="962"/>
      <c r="P2071" s="962"/>
      <c r="Q2071" s="962"/>
      <c r="R2071" s="962"/>
      <c r="S2071" s="962"/>
      <c r="T2071" s="962"/>
    </row>
    <row r="2072" spans="8:20" ht="12.75">
      <c r="H2072" s="962"/>
      <c r="I2072" s="962"/>
      <c r="J2072" s="962"/>
      <c r="K2072" s="962"/>
      <c r="L2072" s="962"/>
      <c r="M2072" s="962"/>
      <c r="N2072" s="962"/>
      <c r="O2072" s="962"/>
      <c r="P2072" s="962"/>
      <c r="Q2072" s="962"/>
      <c r="R2072" s="962"/>
      <c r="S2072" s="962"/>
      <c r="T2072" s="962"/>
    </row>
    <row r="2073" spans="8:20" ht="12.75">
      <c r="H2073" s="962"/>
      <c r="I2073" s="962"/>
      <c r="J2073" s="962"/>
      <c r="K2073" s="962"/>
      <c r="L2073" s="962"/>
      <c r="M2073" s="962"/>
      <c r="N2073" s="962"/>
      <c r="O2073" s="962"/>
      <c r="P2073" s="962"/>
      <c r="Q2073" s="962"/>
      <c r="R2073" s="962"/>
      <c r="S2073" s="962"/>
      <c r="T2073" s="962"/>
    </row>
    <row r="2074" spans="8:20" ht="12.75">
      <c r="H2074" s="962"/>
      <c r="I2074" s="962"/>
      <c r="J2074" s="962"/>
      <c r="K2074" s="962"/>
      <c r="L2074" s="962"/>
      <c r="M2074" s="962"/>
      <c r="N2074" s="962"/>
      <c r="O2074" s="962"/>
      <c r="P2074" s="962"/>
      <c r="Q2074" s="962"/>
      <c r="R2074" s="962"/>
      <c r="S2074" s="962"/>
      <c r="T2074" s="962"/>
    </row>
    <row r="2075" spans="8:20" ht="12.75">
      <c r="H2075" s="962"/>
      <c r="I2075" s="962"/>
      <c r="J2075" s="962"/>
      <c r="K2075" s="962"/>
      <c r="L2075" s="962"/>
      <c r="M2075" s="962"/>
      <c r="N2075" s="962"/>
      <c r="O2075" s="962"/>
      <c r="P2075" s="962"/>
      <c r="Q2075" s="962"/>
      <c r="R2075" s="962"/>
      <c r="S2075" s="962"/>
      <c r="T2075" s="962"/>
    </row>
    <row r="2076" spans="8:20" ht="12.75">
      <c r="H2076" s="962"/>
      <c r="I2076" s="962"/>
      <c r="J2076" s="962"/>
      <c r="K2076" s="962"/>
      <c r="L2076" s="962"/>
      <c r="M2076" s="962"/>
      <c r="N2076" s="962"/>
      <c r="O2076" s="962"/>
      <c r="P2076" s="962"/>
      <c r="Q2076" s="962"/>
      <c r="R2076" s="962"/>
      <c r="S2076" s="962"/>
      <c r="T2076" s="962"/>
    </row>
    <row r="2077" spans="8:20" ht="12.75">
      <c r="H2077" s="962"/>
      <c r="I2077" s="962"/>
      <c r="J2077" s="962"/>
      <c r="K2077" s="962"/>
      <c r="L2077" s="962"/>
      <c r="M2077" s="962"/>
      <c r="N2077" s="962"/>
      <c r="O2077" s="962"/>
      <c r="P2077" s="962"/>
      <c r="Q2077" s="962"/>
      <c r="R2077" s="962"/>
      <c r="S2077" s="962"/>
      <c r="T2077" s="962"/>
    </row>
    <row r="2078" spans="8:20" ht="12.75">
      <c r="H2078" s="962"/>
      <c r="I2078" s="962"/>
      <c r="J2078" s="962"/>
      <c r="K2078" s="962"/>
      <c r="L2078" s="962"/>
      <c r="M2078" s="962"/>
      <c r="N2078" s="962"/>
      <c r="O2078" s="962"/>
      <c r="P2078" s="962"/>
      <c r="Q2078" s="962"/>
      <c r="R2078" s="962"/>
      <c r="S2078" s="962"/>
      <c r="T2078" s="962"/>
    </row>
    <row r="2079" spans="8:20" ht="12.75">
      <c r="H2079" s="962"/>
      <c r="I2079" s="962"/>
      <c r="J2079" s="962"/>
      <c r="K2079" s="962"/>
      <c r="L2079" s="962"/>
      <c r="M2079" s="962"/>
      <c r="N2079" s="962"/>
      <c r="O2079" s="962"/>
      <c r="P2079" s="962"/>
      <c r="Q2079" s="962"/>
      <c r="R2079" s="962"/>
      <c r="S2079" s="962"/>
      <c r="T2079" s="962"/>
    </row>
    <row r="2080" spans="8:20" ht="12.75">
      <c r="H2080" s="962"/>
      <c r="I2080" s="962"/>
      <c r="J2080" s="962"/>
      <c r="K2080" s="962"/>
      <c r="L2080" s="962"/>
      <c r="M2080" s="962"/>
      <c r="N2080" s="962"/>
      <c r="O2080" s="962"/>
      <c r="P2080" s="962"/>
      <c r="Q2080" s="962"/>
      <c r="R2080" s="962"/>
      <c r="S2080" s="962"/>
      <c r="T2080" s="962"/>
    </row>
    <row r="2081" spans="8:20" ht="12.75">
      <c r="H2081" s="962"/>
      <c r="I2081" s="962"/>
      <c r="J2081" s="962"/>
      <c r="K2081" s="962"/>
      <c r="L2081" s="962"/>
      <c r="M2081" s="962"/>
      <c r="N2081" s="962"/>
      <c r="O2081" s="962"/>
      <c r="P2081" s="962"/>
      <c r="Q2081" s="962"/>
      <c r="R2081" s="962"/>
      <c r="S2081" s="962"/>
      <c r="T2081" s="962"/>
    </row>
    <row r="2082" spans="8:20" ht="12.75">
      <c r="H2082" s="962"/>
      <c r="I2082" s="962"/>
      <c r="J2082" s="962"/>
      <c r="K2082" s="962"/>
      <c r="L2082" s="962"/>
      <c r="M2082" s="962"/>
      <c r="N2082" s="962"/>
      <c r="O2082" s="962"/>
      <c r="P2082" s="962"/>
      <c r="Q2082" s="962"/>
      <c r="R2082" s="962"/>
      <c r="S2082" s="962"/>
      <c r="T2082" s="962"/>
    </row>
    <row r="2083" spans="8:20" ht="12.75">
      <c r="H2083" s="962"/>
      <c r="I2083" s="962"/>
      <c r="J2083" s="962"/>
      <c r="K2083" s="962"/>
      <c r="L2083" s="962"/>
      <c r="M2083" s="962"/>
      <c r="N2083" s="962"/>
      <c r="O2083" s="962"/>
      <c r="P2083" s="962"/>
      <c r="Q2083" s="962"/>
      <c r="R2083" s="962"/>
      <c r="S2083" s="962"/>
      <c r="T2083" s="962"/>
    </row>
    <row r="2084" spans="8:20" ht="12.75">
      <c r="H2084" s="962"/>
      <c r="I2084" s="962"/>
      <c r="J2084" s="962"/>
      <c r="K2084" s="962"/>
      <c r="L2084" s="962"/>
      <c r="M2084" s="962"/>
      <c r="N2084" s="962"/>
      <c r="O2084" s="962"/>
      <c r="P2084" s="962"/>
      <c r="Q2084" s="962"/>
      <c r="R2084" s="962"/>
      <c r="S2084" s="962"/>
      <c r="T2084" s="962"/>
    </row>
    <row r="2085" spans="8:20" ht="12.75">
      <c r="H2085" s="962"/>
      <c r="I2085" s="962"/>
      <c r="J2085" s="962"/>
      <c r="K2085" s="962"/>
      <c r="L2085" s="962"/>
      <c r="M2085" s="962"/>
      <c r="N2085" s="962"/>
      <c r="O2085" s="962"/>
      <c r="P2085" s="962"/>
      <c r="Q2085" s="962"/>
      <c r="R2085" s="962"/>
      <c r="S2085" s="962"/>
      <c r="T2085" s="962"/>
    </row>
    <row r="2086" spans="8:20" ht="12.75">
      <c r="H2086" s="962"/>
      <c r="I2086" s="962"/>
      <c r="J2086" s="962"/>
      <c r="K2086" s="962"/>
      <c r="L2086" s="962"/>
      <c r="M2086" s="962"/>
      <c r="N2086" s="962"/>
      <c r="O2086" s="962"/>
      <c r="P2086" s="962"/>
      <c r="Q2086" s="962"/>
      <c r="R2086" s="962"/>
      <c r="S2086" s="962"/>
      <c r="T2086" s="962"/>
    </row>
    <row r="2087" spans="8:20" ht="12.75">
      <c r="H2087" s="962"/>
      <c r="I2087" s="962"/>
      <c r="J2087" s="962"/>
      <c r="K2087" s="962"/>
      <c r="L2087" s="962"/>
      <c r="M2087" s="962"/>
      <c r="N2087" s="962"/>
      <c r="O2087" s="962"/>
      <c r="P2087" s="962"/>
      <c r="Q2087" s="962"/>
      <c r="R2087" s="962"/>
      <c r="S2087" s="962"/>
      <c r="T2087" s="962"/>
    </row>
    <row r="2088" spans="8:20" ht="12.75">
      <c r="H2088" s="962"/>
      <c r="I2088" s="962"/>
      <c r="J2088" s="962"/>
      <c r="K2088" s="962"/>
      <c r="L2088" s="962"/>
      <c r="M2088" s="962"/>
      <c r="N2088" s="962"/>
      <c r="O2088" s="962"/>
      <c r="P2088" s="962"/>
      <c r="Q2088" s="962"/>
      <c r="R2088" s="962"/>
      <c r="S2088" s="962"/>
      <c r="T2088" s="962"/>
    </row>
    <row r="2089" spans="8:20" ht="12.75">
      <c r="H2089" s="962"/>
      <c r="I2089" s="962"/>
      <c r="J2089" s="962"/>
      <c r="K2089" s="962"/>
      <c r="L2089" s="962"/>
      <c r="M2089" s="962"/>
      <c r="N2089" s="962"/>
      <c r="O2089" s="962"/>
      <c r="P2089" s="962"/>
      <c r="Q2089" s="962"/>
      <c r="R2089" s="962"/>
      <c r="S2089" s="962"/>
      <c r="T2089" s="962"/>
    </row>
    <row r="2090" spans="8:20" ht="12.75">
      <c r="H2090" s="962"/>
      <c r="I2090" s="962"/>
      <c r="J2090" s="962"/>
      <c r="K2090" s="962"/>
      <c r="L2090" s="962"/>
      <c r="M2090" s="962"/>
      <c r="N2090" s="962"/>
      <c r="O2090" s="962"/>
      <c r="P2090" s="962"/>
      <c r="Q2090" s="962"/>
      <c r="R2090" s="962"/>
      <c r="S2090" s="962"/>
      <c r="T2090" s="962"/>
    </row>
    <row r="2091" spans="8:20" ht="12.75">
      <c r="H2091" s="962"/>
      <c r="I2091" s="962"/>
      <c r="J2091" s="962"/>
      <c r="K2091" s="962"/>
      <c r="L2091" s="962"/>
      <c r="M2091" s="962"/>
      <c r="N2091" s="962"/>
      <c r="O2091" s="962"/>
      <c r="P2091" s="962"/>
      <c r="Q2091" s="962"/>
      <c r="R2091" s="962"/>
      <c r="S2091" s="962"/>
      <c r="T2091" s="962"/>
    </row>
    <row r="2092" spans="8:20" ht="12.75">
      <c r="H2092" s="962"/>
      <c r="I2092" s="962"/>
      <c r="J2092" s="962"/>
      <c r="K2092" s="962"/>
      <c r="L2092" s="962"/>
      <c r="M2092" s="962"/>
      <c r="N2092" s="962"/>
      <c r="O2092" s="962"/>
      <c r="P2092" s="962"/>
      <c r="Q2092" s="962"/>
      <c r="R2092" s="962"/>
      <c r="S2092" s="962"/>
      <c r="T2092" s="962"/>
    </row>
    <row r="2093" spans="8:20" ht="12.75">
      <c r="H2093" s="962"/>
      <c r="I2093" s="962"/>
      <c r="J2093" s="962"/>
      <c r="K2093" s="962"/>
      <c r="L2093" s="962"/>
      <c r="M2093" s="962"/>
      <c r="N2093" s="962"/>
      <c r="O2093" s="962"/>
      <c r="P2093" s="962"/>
      <c r="Q2093" s="962"/>
      <c r="R2093" s="962"/>
      <c r="S2093" s="962"/>
      <c r="T2093" s="962"/>
    </row>
    <row r="2094" spans="8:20" ht="12.75">
      <c r="H2094" s="962"/>
      <c r="I2094" s="962"/>
      <c r="J2094" s="962"/>
      <c r="K2094" s="962"/>
      <c r="L2094" s="962"/>
      <c r="M2094" s="962"/>
      <c r="N2094" s="962"/>
      <c r="O2094" s="962"/>
      <c r="P2094" s="962"/>
      <c r="Q2094" s="962"/>
      <c r="R2094" s="962"/>
      <c r="S2094" s="962"/>
      <c r="T2094" s="962"/>
    </row>
    <row r="2095" spans="8:20" ht="12.75">
      <c r="H2095" s="962"/>
      <c r="I2095" s="962"/>
      <c r="J2095" s="962"/>
      <c r="K2095" s="962"/>
      <c r="L2095" s="962"/>
      <c r="M2095" s="962"/>
      <c r="N2095" s="962"/>
      <c r="O2095" s="962"/>
      <c r="P2095" s="962"/>
      <c r="Q2095" s="962"/>
      <c r="R2095" s="962"/>
      <c r="S2095" s="962"/>
      <c r="T2095" s="962"/>
    </row>
    <row r="2096" spans="8:20" ht="12.75">
      <c r="H2096" s="962"/>
      <c r="I2096" s="962"/>
      <c r="J2096" s="962"/>
      <c r="K2096" s="962"/>
      <c r="L2096" s="962"/>
      <c r="M2096" s="962"/>
      <c r="N2096" s="962"/>
      <c r="O2096" s="962"/>
      <c r="P2096" s="962"/>
      <c r="Q2096" s="962"/>
      <c r="R2096" s="962"/>
      <c r="S2096" s="962"/>
      <c r="T2096" s="962"/>
    </row>
    <row r="2097" spans="8:20" ht="12.75">
      <c r="H2097" s="962"/>
      <c r="I2097" s="962"/>
      <c r="J2097" s="962"/>
      <c r="K2097" s="962"/>
      <c r="L2097" s="962"/>
      <c r="M2097" s="962"/>
      <c r="N2097" s="962"/>
      <c r="O2097" s="962"/>
      <c r="P2097" s="962"/>
      <c r="Q2097" s="962"/>
      <c r="R2097" s="962"/>
      <c r="S2097" s="962"/>
      <c r="T2097" s="962"/>
    </row>
    <row r="2098" spans="8:20" ht="12.75">
      <c r="H2098" s="962"/>
      <c r="I2098" s="962"/>
      <c r="J2098" s="962"/>
      <c r="K2098" s="962"/>
      <c r="L2098" s="962"/>
      <c r="M2098" s="962"/>
      <c r="N2098" s="962"/>
      <c r="O2098" s="962"/>
      <c r="P2098" s="962"/>
      <c r="Q2098" s="962"/>
      <c r="R2098" s="962"/>
      <c r="S2098" s="962"/>
      <c r="T2098" s="962"/>
    </row>
    <row r="2099" spans="8:20" ht="12.75">
      <c r="H2099" s="962"/>
      <c r="I2099" s="962"/>
      <c r="J2099" s="962"/>
      <c r="K2099" s="962"/>
      <c r="L2099" s="962"/>
      <c r="M2099" s="962"/>
      <c r="N2099" s="962"/>
      <c r="O2099" s="962"/>
      <c r="P2099" s="962"/>
      <c r="Q2099" s="962"/>
      <c r="R2099" s="962"/>
      <c r="S2099" s="962"/>
      <c r="T2099" s="962"/>
    </row>
    <row r="2100" spans="8:20" ht="12.75">
      <c r="H2100" s="962"/>
      <c r="I2100" s="962"/>
      <c r="J2100" s="962"/>
      <c r="K2100" s="962"/>
      <c r="L2100" s="962"/>
      <c r="M2100" s="962"/>
      <c r="N2100" s="962"/>
      <c r="O2100" s="962"/>
      <c r="P2100" s="962"/>
      <c r="Q2100" s="962"/>
      <c r="R2100" s="962"/>
      <c r="S2100" s="962"/>
      <c r="T2100" s="962"/>
    </row>
    <row r="2101" spans="8:20" ht="12.75">
      <c r="H2101" s="962"/>
      <c r="I2101" s="962"/>
      <c r="J2101" s="962"/>
      <c r="K2101" s="962"/>
      <c r="L2101" s="962"/>
      <c r="M2101" s="962"/>
      <c r="N2101" s="962"/>
      <c r="O2101" s="962"/>
      <c r="P2101" s="962"/>
      <c r="Q2101" s="962"/>
      <c r="R2101" s="962"/>
      <c r="S2101" s="962"/>
      <c r="T2101" s="962"/>
    </row>
    <row r="2102" spans="8:20" ht="12.75">
      <c r="H2102" s="962"/>
      <c r="I2102" s="962"/>
      <c r="J2102" s="962"/>
      <c r="K2102" s="962"/>
      <c r="L2102" s="962"/>
      <c r="M2102" s="962"/>
      <c r="N2102" s="962"/>
      <c r="O2102" s="962"/>
      <c r="P2102" s="962"/>
      <c r="Q2102" s="962"/>
      <c r="R2102" s="962"/>
      <c r="S2102" s="962"/>
      <c r="T2102" s="962"/>
    </row>
    <row r="2103" spans="8:20" ht="12.75">
      <c r="H2103" s="962"/>
      <c r="I2103" s="962"/>
      <c r="J2103" s="962"/>
      <c r="K2103" s="962"/>
      <c r="L2103" s="962"/>
      <c r="M2103" s="962"/>
      <c r="N2103" s="962"/>
      <c r="O2103" s="962"/>
      <c r="P2103" s="962"/>
      <c r="Q2103" s="962"/>
      <c r="R2103" s="962"/>
      <c r="S2103" s="962"/>
      <c r="T2103" s="962"/>
    </row>
    <row r="2104" spans="8:20" ht="12.75">
      <c r="H2104" s="962"/>
      <c r="I2104" s="962"/>
      <c r="J2104" s="962"/>
      <c r="K2104" s="962"/>
      <c r="L2104" s="962"/>
      <c r="M2104" s="962"/>
      <c r="N2104" s="962"/>
      <c r="O2104" s="962"/>
      <c r="P2104" s="962"/>
      <c r="Q2104" s="962"/>
      <c r="R2104" s="962"/>
      <c r="S2104" s="962"/>
      <c r="T2104" s="962"/>
    </row>
    <row r="2105" spans="8:20" ht="12.75">
      <c r="H2105" s="962"/>
      <c r="I2105" s="962"/>
      <c r="J2105" s="962"/>
      <c r="K2105" s="962"/>
      <c r="L2105" s="962"/>
      <c r="M2105" s="962"/>
      <c r="N2105" s="962"/>
      <c r="O2105" s="962"/>
      <c r="P2105" s="962"/>
      <c r="Q2105" s="962"/>
      <c r="R2105" s="962"/>
      <c r="S2105" s="962"/>
      <c r="T2105" s="962"/>
    </row>
    <row r="2106" spans="8:20" ht="12.75">
      <c r="H2106" s="962"/>
      <c r="I2106" s="962"/>
      <c r="J2106" s="962"/>
      <c r="K2106" s="962"/>
      <c r="L2106" s="962"/>
      <c r="M2106" s="962"/>
      <c r="N2106" s="962"/>
      <c r="O2106" s="962"/>
      <c r="P2106" s="962"/>
      <c r="Q2106" s="962"/>
      <c r="R2106" s="962"/>
      <c r="S2106" s="962"/>
      <c r="T2106" s="962"/>
    </row>
    <row r="2107" spans="8:20" ht="12.75">
      <c r="H2107" s="962"/>
      <c r="I2107" s="962"/>
      <c r="J2107" s="962"/>
      <c r="K2107" s="962"/>
      <c r="L2107" s="962"/>
      <c r="M2107" s="962"/>
      <c r="N2107" s="962"/>
      <c r="O2107" s="962"/>
      <c r="P2107" s="962"/>
      <c r="Q2107" s="962"/>
      <c r="R2107" s="962"/>
      <c r="S2107" s="962"/>
      <c r="T2107" s="962"/>
    </row>
    <row r="2108" spans="8:20" ht="12.75">
      <c r="H2108" s="962"/>
      <c r="I2108" s="962"/>
      <c r="J2108" s="962"/>
      <c r="K2108" s="962"/>
      <c r="L2108" s="962"/>
      <c r="M2108" s="962"/>
      <c r="N2108" s="962"/>
      <c r="O2108" s="962"/>
      <c r="P2108" s="962"/>
      <c r="Q2108" s="962"/>
      <c r="R2108" s="962"/>
      <c r="S2108" s="962"/>
      <c r="T2108" s="962"/>
    </row>
    <row r="2109" spans="8:20" ht="12.75">
      <c r="H2109" s="962"/>
      <c r="I2109" s="962"/>
      <c r="J2109" s="962"/>
      <c r="K2109" s="962"/>
      <c r="L2109" s="962"/>
      <c r="M2109" s="962"/>
      <c r="N2109" s="962"/>
      <c r="O2109" s="962"/>
      <c r="P2109" s="962"/>
      <c r="Q2109" s="962"/>
      <c r="R2109" s="962"/>
      <c r="S2109" s="962"/>
      <c r="T2109" s="962"/>
    </row>
    <row r="2110" spans="8:20" ht="12.75">
      <c r="H2110" s="962"/>
      <c r="I2110" s="962"/>
      <c r="J2110" s="962"/>
      <c r="K2110" s="962"/>
      <c r="L2110" s="962"/>
      <c r="M2110" s="962"/>
      <c r="N2110" s="962"/>
      <c r="O2110" s="962"/>
      <c r="P2110" s="962"/>
      <c r="Q2110" s="962"/>
      <c r="R2110" s="962"/>
      <c r="S2110" s="962"/>
      <c r="T2110" s="962"/>
    </row>
    <row r="2111" spans="8:20" ht="12.75">
      <c r="H2111" s="962"/>
      <c r="I2111" s="962"/>
      <c r="J2111" s="962"/>
      <c r="K2111" s="962"/>
      <c r="L2111" s="962"/>
      <c r="M2111" s="962"/>
      <c r="N2111" s="962"/>
      <c r="O2111" s="962"/>
      <c r="P2111" s="962"/>
      <c r="Q2111" s="962"/>
      <c r="R2111" s="962"/>
      <c r="S2111" s="962"/>
      <c r="T2111" s="962"/>
    </row>
    <row r="2112" spans="8:20" ht="12.75">
      <c r="H2112" s="962"/>
      <c r="I2112" s="962"/>
      <c r="J2112" s="962"/>
      <c r="K2112" s="962"/>
      <c r="L2112" s="962"/>
      <c r="M2112" s="962"/>
      <c r="N2112" s="962"/>
      <c r="O2112" s="962"/>
      <c r="P2112" s="962"/>
      <c r="Q2112" s="962"/>
      <c r="R2112" s="962"/>
      <c r="S2112" s="962"/>
      <c r="T2112" s="962"/>
    </row>
    <row r="2113" spans="8:20" ht="12.75">
      <c r="H2113" s="962"/>
      <c r="I2113" s="962"/>
      <c r="J2113" s="962"/>
      <c r="K2113" s="962"/>
      <c r="L2113" s="962"/>
      <c r="M2113" s="962"/>
      <c r="N2113" s="962"/>
      <c r="O2113" s="962"/>
      <c r="P2113" s="962"/>
      <c r="Q2113" s="962"/>
      <c r="R2113" s="962"/>
      <c r="S2113" s="962"/>
      <c r="T2113" s="962"/>
    </row>
    <row r="2114" spans="8:20" ht="12.75">
      <c r="H2114" s="962"/>
      <c r="I2114" s="962"/>
      <c r="J2114" s="962"/>
      <c r="K2114" s="962"/>
      <c r="L2114" s="962"/>
      <c r="M2114" s="962"/>
      <c r="N2114" s="962"/>
      <c r="O2114" s="962"/>
      <c r="P2114" s="962"/>
      <c r="Q2114" s="962"/>
      <c r="R2114" s="962"/>
      <c r="S2114" s="962"/>
      <c r="T2114" s="962"/>
    </row>
    <row r="2115" spans="8:20" ht="12.75">
      <c r="H2115" s="962"/>
      <c r="I2115" s="962"/>
      <c r="J2115" s="962"/>
      <c r="K2115" s="962"/>
      <c r="L2115" s="962"/>
      <c r="M2115" s="962"/>
      <c r="N2115" s="962"/>
      <c r="O2115" s="962"/>
      <c r="P2115" s="962"/>
      <c r="Q2115" s="962"/>
      <c r="R2115" s="962"/>
      <c r="S2115" s="962"/>
      <c r="T2115" s="962"/>
    </row>
    <row r="2116" spans="8:20" ht="12.75">
      <c r="H2116" s="962"/>
      <c r="I2116" s="962"/>
      <c r="J2116" s="962"/>
      <c r="K2116" s="962"/>
      <c r="L2116" s="962"/>
      <c r="M2116" s="962"/>
      <c r="N2116" s="962"/>
      <c r="O2116" s="962"/>
      <c r="P2116" s="962"/>
      <c r="Q2116" s="962"/>
      <c r="R2116" s="962"/>
      <c r="S2116" s="962"/>
      <c r="T2116" s="962"/>
    </row>
    <row r="2117" spans="8:20" ht="12.75">
      <c r="H2117" s="962"/>
      <c r="I2117" s="962"/>
      <c r="J2117" s="962"/>
      <c r="K2117" s="962"/>
      <c r="L2117" s="962"/>
      <c r="M2117" s="962"/>
      <c r="N2117" s="962"/>
      <c r="O2117" s="962"/>
      <c r="P2117" s="962"/>
      <c r="Q2117" s="962"/>
      <c r="R2117" s="962"/>
      <c r="S2117" s="962"/>
      <c r="T2117" s="962"/>
    </row>
    <row r="2118" spans="8:20" ht="12.75">
      <c r="H2118" s="962"/>
      <c r="I2118" s="962"/>
      <c r="J2118" s="962"/>
      <c r="K2118" s="962"/>
      <c r="L2118" s="962"/>
      <c r="M2118" s="962"/>
      <c r="N2118" s="962"/>
      <c r="O2118" s="962"/>
      <c r="P2118" s="962"/>
      <c r="Q2118" s="962"/>
      <c r="R2118" s="962"/>
      <c r="S2118" s="962"/>
      <c r="T2118" s="962"/>
    </row>
    <row r="2119" spans="8:20" ht="12.75">
      <c r="H2119" s="962"/>
      <c r="I2119" s="962"/>
      <c r="J2119" s="962"/>
      <c r="K2119" s="962"/>
      <c r="L2119" s="962"/>
      <c r="M2119" s="962"/>
      <c r="N2119" s="962"/>
      <c r="O2119" s="962"/>
      <c r="P2119" s="962"/>
      <c r="Q2119" s="962"/>
      <c r="R2119" s="962"/>
      <c r="S2119" s="962"/>
      <c r="T2119" s="962"/>
    </row>
    <row r="2120" spans="8:20" ht="12.75">
      <c r="H2120" s="962"/>
      <c r="I2120" s="962"/>
      <c r="J2120" s="962"/>
      <c r="K2120" s="962"/>
      <c r="L2120" s="962"/>
      <c r="M2120" s="962"/>
      <c r="N2120" s="962"/>
      <c r="O2120" s="962"/>
      <c r="P2120" s="962"/>
      <c r="Q2120" s="962"/>
      <c r="R2120" s="962"/>
      <c r="S2120" s="962"/>
      <c r="T2120" s="962"/>
    </row>
    <row r="2121" spans="8:20" ht="12.75">
      <c r="H2121" s="962"/>
      <c r="I2121" s="962"/>
      <c r="J2121" s="962"/>
      <c r="K2121" s="962"/>
      <c r="L2121" s="962"/>
      <c r="M2121" s="962"/>
      <c r="N2121" s="962"/>
      <c r="O2121" s="962"/>
      <c r="P2121" s="962"/>
      <c r="Q2121" s="962"/>
      <c r="R2121" s="962"/>
      <c r="S2121" s="962"/>
      <c r="T2121" s="962"/>
    </row>
    <row r="2122" spans="8:20" ht="12.75">
      <c r="H2122" s="962"/>
      <c r="I2122" s="962"/>
      <c r="J2122" s="962"/>
      <c r="K2122" s="962"/>
      <c r="L2122" s="962"/>
      <c r="M2122" s="962"/>
      <c r="N2122" s="962"/>
      <c r="O2122" s="962"/>
      <c r="P2122" s="962"/>
      <c r="Q2122" s="962"/>
      <c r="R2122" s="962"/>
      <c r="S2122" s="962"/>
      <c r="T2122" s="962"/>
    </row>
    <row r="2123" spans="8:20" ht="12.75">
      <c r="H2123" s="962"/>
      <c r="I2123" s="962"/>
      <c r="J2123" s="962"/>
      <c r="K2123" s="962"/>
      <c r="L2123" s="962"/>
      <c r="M2123" s="962"/>
      <c r="N2123" s="962"/>
      <c r="O2123" s="962"/>
      <c r="P2123" s="962"/>
      <c r="Q2123" s="962"/>
      <c r="R2123" s="962"/>
      <c r="S2123" s="962"/>
      <c r="T2123" s="962"/>
    </row>
    <row r="2124" spans="8:20" ht="12.75">
      <c r="H2124" s="962"/>
      <c r="I2124" s="962"/>
      <c r="J2124" s="962"/>
      <c r="K2124" s="962"/>
      <c r="L2124" s="962"/>
      <c r="M2124" s="962"/>
      <c r="N2124" s="962"/>
      <c r="O2124" s="962"/>
      <c r="P2124" s="962"/>
      <c r="Q2124" s="962"/>
      <c r="R2124" s="962"/>
      <c r="S2124" s="962"/>
      <c r="T2124" s="962"/>
    </row>
    <row r="2125" spans="8:20" ht="12.75">
      <c r="H2125" s="962"/>
      <c r="I2125" s="962"/>
      <c r="J2125" s="962"/>
      <c r="K2125" s="962"/>
      <c r="L2125" s="962"/>
      <c r="M2125" s="962"/>
      <c r="N2125" s="962"/>
      <c r="O2125" s="962"/>
      <c r="P2125" s="962"/>
      <c r="Q2125" s="962"/>
      <c r="R2125" s="962"/>
      <c r="S2125" s="962"/>
      <c r="T2125" s="962"/>
    </row>
    <row r="2126" spans="8:20" ht="12.75">
      <c r="H2126" s="962"/>
      <c r="I2126" s="962"/>
      <c r="J2126" s="962"/>
      <c r="K2126" s="962"/>
      <c r="L2126" s="962"/>
      <c r="M2126" s="962"/>
      <c r="N2126" s="962"/>
      <c r="O2126" s="962"/>
      <c r="P2126" s="962"/>
      <c r="Q2126" s="962"/>
      <c r="R2126" s="962"/>
      <c r="S2126" s="962"/>
      <c r="T2126" s="962"/>
    </row>
    <row r="2127" spans="8:20" ht="12.75">
      <c r="H2127" s="962"/>
      <c r="I2127" s="962"/>
      <c r="J2127" s="962"/>
      <c r="K2127" s="962"/>
      <c r="L2127" s="962"/>
      <c r="M2127" s="962"/>
      <c r="N2127" s="962"/>
      <c r="O2127" s="962"/>
      <c r="P2127" s="962"/>
      <c r="Q2127" s="962"/>
      <c r="R2127" s="962"/>
      <c r="S2127" s="962"/>
      <c r="T2127" s="962"/>
    </row>
    <row r="2128" spans="8:20" ht="12.75">
      <c r="H2128" s="962"/>
      <c r="I2128" s="962"/>
      <c r="J2128" s="962"/>
      <c r="K2128" s="962"/>
      <c r="L2128" s="962"/>
      <c r="M2128" s="962"/>
      <c r="N2128" s="962"/>
      <c r="O2128" s="962"/>
      <c r="P2128" s="962"/>
      <c r="Q2128" s="962"/>
      <c r="R2128" s="962"/>
      <c r="S2128" s="962"/>
      <c r="T2128" s="962"/>
    </row>
    <row r="2129" spans="8:20" ht="12.75">
      <c r="H2129" s="962"/>
      <c r="I2129" s="962"/>
      <c r="J2129" s="962"/>
      <c r="K2129" s="962"/>
      <c r="L2129" s="962"/>
      <c r="M2129" s="962"/>
      <c r="N2129" s="962"/>
      <c r="O2129" s="962"/>
      <c r="P2129" s="962"/>
      <c r="Q2129" s="962"/>
      <c r="R2129" s="962"/>
      <c r="S2129" s="962"/>
      <c r="T2129" s="962"/>
    </row>
    <row r="2130" spans="8:20" ht="12.75">
      <c r="H2130" s="962"/>
      <c r="I2130" s="962"/>
      <c r="J2130" s="962"/>
      <c r="K2130" s="962"/>
      <c r="L2130" s="962"/>
      <c r="M2130" s="962"/>
      <c r="N2130" s="962"/>
      <c r="O2130" s="962"/>
      <c r="P2130" s="962"/>
      <c r="Q2130" s="962"/>
      <c r="R2130" s="962"/>
      <c r="S2130" s="962"/>
      <c r="T2130" s="962"/>
    </row>
    <row r="2131" spans="8:20" ht="12.75">
      <c r="H2131" s="962"/>
      <c r="I2131" s="962"/>
      <c r="J2131" s="962"/>
      <c r="K2131" s="962"/>
      <c r="L2131" s="962"/>
      <c r="M2131" s="962"/>
      <c r="N2131" s="962"/>
      <c r="O2131" s="962"/>
      <c r="P2131" s="962"/>
      <c r="Q2131" s="962"/>
      <c r="R2131" s="962"/>
      <c r="S2131" s="962"/>
      <c r="T2131" s="962"/>
    </row>
    <row r="2132" spans="8:20" ht="12.75">
      <c r="H2132" s="962"/>
      <c r="I2132" s="962"/>
      <c r="J2132" s="962"/>
      <c r="K2132" s="962"/>
      <c r="L2132" s="962"/>
      <c r="M2132" s="962"/>
      <c r="N2132" s="962"/>
      <c r="O2132" s="962"/>
      <c r="P2132" s="962"/>
      <c r="Q2132" s="962"/>
      <c r="R2132" s="962"/>
      <c r="S2132" s="962"/>
      <c r="T2132" s="962"/>
    </row>
    <row r="2133" spans="8:20" ht="12.75">
      <c r="H2133" s="962"/>
      <c r="I2133" s="962"/>
      <c r="J2133" s="962"/>
      <c r="K2133" s="962"/>
      <c r="L2133" s="962"/>
      <c r="M2133" s="962"/>
      <c r="N2133" s="962"/>
      <c r="O2133" s="962"/>
      <c r="P2133" s="962"/>
      <c r="Q2133" s="962"/>
      <c r="R2133" s="962"/>
      <c r="S2133" s="962"/>
      <c r="T2133" s="962"/>
    </row>
    <row r="2134" spans="8:20" ht="12.75">
      <c r="H2134" s="962"/>
      <c r="I2134" s="962"/>
      <c r="J2134" s="962"/>
      <c r="K2134" s="962"/>
      <c r="L2134" s="962"/>
      <c r="M2134" s="962"/>
      <c r="N2134" s="962"/>
      <c r="O2134" s="962"/>
      <c r="P2134" s="962"/>
      <c r="Q2134" s="962"/>
      <c r="R2134" s="962"/>
      <c r="S2134" s="962"/>
      <c r="T2134" s="962"/>
    </row>
    <row r="2135" spans="8:20" ht="12.75">
      <c r="H2135" s="962"/>
      <c r="I2135" s="962"/>
      <c r="J2135" s="962"/>
      <c r="K2135" s="962"/>
      <c r="L2135" s="962"/>
      <c r="M2135" s="962"/>
      <c r="N2135" s="962"/>
      <c r="O2135" s="962"/>
      <c r="P2135" s="962"/>
      <c r="Q2135" s="962"/>
      <c r="R2135" s="962"/>
      <c r="S2135" s="962"/>
      <c r="T2135" s="962"/>
    </row>
    <row r="2136" spans="8:20" ht="12.75">
      <c r="H2136" s="962"/>
      <c r="I2136" s="962"/>
      <c r="J2136" s="962"/>
      <c r="K2136" s="962"/>
      <c r="L2136" s="962"/>
      <c r="M2136" s="962"/>
      <c r="N2136" s="962"/>
      <c r="O2136" s="962"/>
      <c r="P2136" s="962"/>
      <c r="Q2136" s="962"/>
      <c r="R2136" s="962"/>
      <c r="S2136" s="962"/>
      <c r="T2136" s="962"/>
    </row>
    <row r="2137" spans="8:20" ht="12.75">
      <c r="H2137" s="962"/>
      <c r="I2137" s="962"/>
      <c r="J2137" s="962"/>
      <c r="K2137" s="962"/>
      <c r="L2137" s="962"/>
      <c r="M2137" s="962"/>
      <c r="N2137" s="962"/>
      <c r="O2137" s="962"/>
      <c r="P2137" s="962"/>
      <c r="Q2137" s="962"/>
      <c r="R2137" s="962"/>
      <c r="S2137" s="962"/>
      <c r="T2137" s="962"/>
    </row>
    <row r="2138" spans="8:20" ht="12.75">
      <c r="H2138" s="962"/>
      <c r="I2138" s="962"/>
      <c r="J2138" s="962"/>
      <c r="K2138" s="962"/>
      <c r="L2138" s="962"/>
      <c r="M2138" s="962"/>
      <c r="N2138" s="962"/>
      <c r="O2138" s="962"/>
      <c r="P2138" s="962"/>
      <c r="Q2138" s="962"/>
      <c r="R2138" s="962"/>
      <c r="S2138" s="962"/>
      <c r="T2138" s="962"/>
    </row>
    <row r="2139" spans="8:20" ht="12.75">
      <c r="H2139" s="962"/>
      <c r="I2139" s="962"/>
      <c r="J2139" s="962"/>
      <c r="K2139" s="962"/>
      <c r="L2139" s="962"/>
      <c r="M2139" s="962"/>
      <c r="N2139" s="962"/>
      <c r="O2139" s="962"/>
      <c r="P2139" s="962"/>
      <c r="Q2139" s="962"/>
      <c r="R2139" s="962"/>
      <c r="S2139" s="962"/>
      <c r="T2139" s="962"/>
    </row>
    <row r="2140" spans="8:20" ht="12.75">
      <c r="H2140" s="962"/>
      <c r="I2140" s="962"/>
      <c r="J2140" s="962"/>
      <c r="K2140" s="962"/>
      <c r="L2140" s="962"/>
      <c r="M2140" s="962"/>
      <c r="N2140" s="962"/>
      <c r="O2140" s="962"/>
      <c r="P2140" s="962"/>
      <c r="Q2140" s="962"/>
      <c r="R2140" s="962"/>
      <c r="S2140" s="962"/>
      <c r="T2140" s="962"/>
    </row>
    <row r="2141" spans="8:20" ht="12.75">
      <c r="H2141" s="962"/>
      <c r="I2141" s="962"/>
      <c r="J2141" s="962"/>
      <c r="K2141" s="962"/>
      <c r="L2141" s="962"/>
      <c r="M2141" s="962"/>
      <c r="N2141" s="962"/>
      <c r="O2141" s="962"/>
      <c r="P2141" s="962"/>
      <c r="Q2141" s="962"/>
      <c r="R2141" s="962"/>
      <c r="S2141" s="962"/>
      <c r="T2141" s="962"/>
    </row>
    <row r="2142" spans="8:20" ht="12.75">
      <c r="H2142" s="962"/>
      <c r="I2142" s="962"/>
      <c r="J2142" s="962"/>
      <c r="K2142" s="962"/>
      <c r="L2142" s="962"/>
      <c r="M2142" s="962"/>
      <c r="N2142" s="962"/>
      <c r="O2142" s="962"/>
      <c r="P2142" s="962"/>
      <c r="Q2142" s="962"/>
      <c r="R2142" s="962"/>
      <c r="S2142" s="962"/>
      <c r="T2142" s="962"/>
    </row>
    <row r="2143" spans="8:20" ht="12.75">
      <c r="H2143" s="962"/>
      <c r="I2143" s="962"/>
      <c r="J2143" s="962"/>
      <c r="K2143" s="962"/>
      <c r="L2143" s="962"/>
      <c r="M2143" s="962"/>
      <c r="N2143" s="962"/>
      <c r="O2143" s="962"/>
      <c r="P2143" s="962"/>
      <c r="Q2143" s="962"/>
      <c r="R2143" s="962"/>
      <c r="S2143" s="962"/>
      <c r="T2143" s="962"/>
    </row>
    <row r="2144" spans="8:20" ht="12.75">
      <c r="H2144" s="962"/>
      <c r="I2144" s="962"/>
      <c r="J2144" s="962"/>
      <c r="K2144" s="962"/>
      <c r="L2144" s="962"/>
      <c r="M2144" s="962"/>
      <c r="N2144" s="962"/>
      <c r="O2144" s="962"/>
      <c r="P2144" s="962"/>
      <c r="Q2144" s="962"/>
      <c r="R2144" s="962"/>
      <c r="S2144" s="962"/>
      <c r="T2144" s="962"/>
    </row>
    <row r="2145" spans="8:20" ht="12.75">
      <c r="H2145" s="962"/>
      <c r="I2145" s="962"/>
      <c r="J2145" s="962"/>
      <c r="K2145" s="962"/>
      <c r="L2145" s="962"/>
      <c r="M2145" s="962"/>
      <c r="N2145" s="962"/>
      <c r="O2145" s="962"/>
      <c r="P2145" s="962"/>
      <c r="Q2145" s="962"/>
      <c r="R2145" s="962"/>
      <c r="S2145" s="962"/>
      <c r="T2145" s="962"/>
    </row>
    <row r="2146" spans="8:20" ht="12.75">
      <c r="H2146" s="962"/>
      <c r="I2146" s="962"/>
      <c r="J2146" s="962"/>
      <c r="K2146" s="962"/>
      <c r="L2146" s="962"/>
      <c r="M2146" s="962"/>
      <c r="N2146" s="962"/>
      <c r="O2146" s="962"/>
      <c r="P2146" s="962"/>
      <c r="Q2146" s="962"/>
      <c r="R2146" s="962"/>
      <c r="S2146" s="962"/>
      <c r="T2146" s="962"/>
    </row>
    <row r="2147" spans="8:20" ht="12.75">
      <c r="H2147" s="962"/>
      <c r="I2147" s="962"/>
      <c r="J2147" s="962"/>
      <c r="K2147" s="962"/>
      <c r="L2147" s="962"/>
      <c r="M2147" s="962"/>
      <c r="N2147" s="962"/>
      <c r="O2147" s="962"/>
      <c r="P2147" s="962"/>
      <c r="Q2147" s="962"/>
      <c r="R2147" s="962"/>
      <c r="S2147" s="962"/>
      <c r="T2147" s="962"/>
    </row>
    <row r="2148" spans="8:20" ht="12.75">
      <c r="H2148" s="962"/>
      <c r="I2148" s="962"/>
      <c r="J2148" s="962"/>
      <c r="K2148" s="962"/>
      <c r="L2148" s="962"/>
      <c r="M2148" s="962"/>
      <c r="N2148" s="962"/>
      <c r="O2148" s="962"/>
      <c r="P2148" s="962"/>
      <c r="Q2148" s="962"/>
      <c r="R2148" s="962"/>
      <c r="S2148" s="962"/>
      <c r="T2148" s="962"/>
    </row>
    <row r="2149" spans="8:20" ht="12.75">
      <c r="H2149" s="962"/>
      <c r="I2149" s="962"/>
      <c r="J2149" s="962"/>
      <c r="K2149" s="962"/>
      <c r="L2149" s="962"/>
      <c r="M2149" s="962"/>
      <c r="N2149" s="962"/>
      <c r="O2149" s="962"/>
      <c r="P2149" s="962"/>
      <c r="Q2149" s="962"/>
      <c r="R2149" s="962"/>
      <c r="S2149" s="962"/>
      <c r="T2149" s="962"/>
    </row>
    <row r="2150" spans="8:20" ht="12.75">
      <c r="H2150" s="962"/>
      <c r="I2150" s="962"/>
      <c r="J2150" s="962"/>
      <c r="K2150" s="962"/>
      <c r="L2150" s="962"/>
      <c r="M2150" s="962"/>
      <c r="N2150" s="962"/>
      <c r="O2150" s="962"/>
      <c r="P2150" s="962"/>
      <c r="Q2150" s="962"/>
      <c r="R2150" s="962"/>
      <c r="S2150" s="962"/>
      <c r="T2150" s="962"/>
    </row>
    <row r="2151" spans="8:20" ht="12.75">
      <c r="H2151" s="962"/>
      <c r="I2151" s="962"/>
      <c r="J2151" s="962"/>
      <c r="K2151" s="962"/>
      <c r="L2151" s="962"/>
      <c r="M2151" s="962"/>
      <c r="N2151" s="962"/>
      <c r="O2151" s="962"/>
      <c r="P2151" s="962"/>
      <c r="Q2151" s="962"/>
      <c r="R2151" s="962"/>
      <c r="S2151" s="962"/>
      <c r="T2151" s="962"/>
    </row>
    <row r="2152" spans="8:20" ht="12.75">
      <c r="H2152" s="962"/>
      <c r="I2152" s="962"/>
      <c r="J2152" s="962"/>
      <c r="K2152" s="962"/>
      <c r="L2152" s="962"/>
      <c r="M2152" s="962"/>
      <c r="N2152" s="962"/>
      <c r="O2152" s="962"/>
      <c r="P2152" s="962"/>
      <c r="Q2152" s="962"/>
      <c r="R2152" s="962"/>
      <c r="S2152" s="962"/>
      <c r="T2152" s="962"/>
    </row>
    <row r="2153" spans="8:20" ht="12.75">
      <c r="H2153" s="962"/>
      <c r="I2153" s="962"/>
      <c r="J2153" s="962"/>
      <c r="K2153" s="962"/>
      <c r="L2153" s="962"/>
      <c r="M2153" s="962"/>
      <c r="N2153" s="962"/>
      <c r="O2153" s="962"/>
      <c r="P2153" s="962"/>
      <c r="Q2153" s="962"/>
      <c r="R2153" s="962"/>
      <c r="S2153" s="962"/>
      <c r="T2153" s="962"/>
    </row>
    <row r="2154" spans="8:20" ht="12.75">
      <c r="H2154" s="962"/>
      <c r="I2154" s="962"/>
      <c r="J2154" s="962"/>
      <c r="K2154" s="962"/>
      <c r="L2154" s="962"/>
      <c r="M2154" s="962"/>
      <c r="N2154" s="962"/>
      <c r="O2154" s="962"/>
      <c r="P2154" s="962"/>
      <c r="Q2154" s="962"/>
      <c r="R2154" s="962"/>
      <c r="S2154" s="962"/>
      <c r="T2154" s="962"/>
    </row>
    <row r="2155" spans="8:20" ht="12.75">
      <c r="H2155" s="962"/>
      <c r="I2155" s="962"/>
      <c r="J2155" s="962"/>
      <c r="K2155" s="962"/>
      <c r="L2155" s="962"/>
      <c r="M2155" s="962"/>
      <c r="N2155" s="962"/>
      <c r="O2155" s="962"/>
      <c r="P2155" s="962"/>
      <c r="Q2155" s="962"/>
      <c r="R2155" s="962"/>
      <c r="S2155" s="962"/>
      <c r="T2155" s="962"/>
    </row>
    <row r="2156" spans="8:20" ht="12.75">
      <c r="H2156" s="962"/>
      <c r="I2156" s="962"/>
      <c r="J2156" s="962"/>
      <c r="K2156" s="962"/>
      <c r="L2156" s="962"/>
      <c r="M2156" s="962"/>
      <c r="N2156" s="962"/>
      <c r="O2156" s="962"/>
      <c r="P2156" s="962"/>
      <c r="Q2156" s="962"/>
      <c r="R2156" s="962"/>
      <c r="S2156" s="962"/>
      <c r="T2156" s="962"/>
    </row>
    <row r="2157" spans="8:20" ht="12.75">
      <c r="H2157" s="962"/>
      <c r="I2157" s="962"/>
      <c r="J2157" s="962"/>
      <c r="K2157" s="962"/>
      <c r="L2157" s="962"/>
      <c r="M2157" s="962"/>
      <c r="N2157" s="962"/>
      <c r="O2157" s="962"/>
      <c r="P2157" s="962"/>
      <c r="Q2157" s="962"/>
      <c r="R2157" s="962"/>
      <c r="S2157" s="962"/>
      <c r="T2157" s="962"/>
    </row>
    <row r="2158" spans="8:20" ht="12.75">
      <c r="H2158" s="962"/>
      <c r="I2158" s="962"/>
      <c r="J2158" s="962"/>
      <c r="K2158" s="962"/>
      <c r="L2158" s="962"/>
      <c r="M2158" s="962"/>
      <c r="N2158" s="962"/>
      <c r="O2158" s="962"/>
      <c r="P2158" s="962"/>
      <c r="Q2158" s="962"/>
      <c r="R2158" s="962"/>
      <c r="S2158" s="962"/>
      <c r="T2158" s="962"/>
    </row>
    <row r="2159" spans="8:20" ht="12.75">
      <c r="H2159" s="962"/>
      <c r="I2159" s="962"/>
      <c r="J2159" s="962"/>
      <c r="K2159" s="962"/>
      <c r="L2159" s="962"/>
      <c r="M2159" s="962"/>
      <c r="N2159" s="962"/>
      <c r="O2159" s="962"/>
      <c r="P2159" s="962"/>
      <c r="Q2159" s="962"/>
      <c r="R2159" s="962"/>
      <c r="S2159" s="962"/>
      <c r="T2159" s="962"/>
    </row>
    <row r="2160" spans="8:20" ht="12.75">
      <c r="H2160" s="962"/>
      <c r="I2160" s="962"/>
      <c r="J2160" s="962"/>
      <c r="K2160" s="962"/>
      <c r="L2160" s="962"/>
      <c r="M2160" s="962"/>
      <c r="N2160" s="962"/>
      <c r="O2160" s="962"/>
      <c r="P2160" s="962"/>
      <c r="Q2160" s="962"/>
      <c r="R2160" s="962"/>
      <c r="S2160" s="962"/>
      <c r="T2160" s="962"/>
    </row>
    <row r="2161" spans="8:20" ht="12.75">
      <c r="H2161" s="962"/>
      <c r="I2161" s="962"/>
      <c r="J2161" s="962"/>
      <c r="K2161" s="962"/>
      <c r="L2161" s="962"/>
      <c r="M2161" s="962"/>
      <c r="N2161" s="962"/>
      <c r="O2161" s="962"/>
      <c r="P2161" s="962"/>
      <c r="Q2161" s="962"/>
      <c r="R2161" s="962"/>
      <c r="S2161" s="962"/>
      <c r="T2161" s="962"/>
    </row>
    <row r="2162" spans="8:20" ht="12.75">
      <c r="H2162" s="962"/>
      <c r="I2162" s="962"/>
      <c r="J2162" s="962"/>
      <c r="K2162" s="962"/>
      <c r="L2162" s="962"/>
      <c r="M2162" s="962"/>
      <c r="N2162" s="962"/>
      <c r="O2162" s="962"/>
      <c r="P2162" s="962"/>
      <c r="Q2162" s="962"/>
      <c r="R2162" s="962"/>
      <c r="S2162" s="962"/>
      <c r="T2162" s="962"/>
    </row>
    <row r="2163" spans="8:20" ht="12.75">
      <c r="H2163" s="962"/>
      <c r="I2163" s="962"/>
      <c r="J2163" s="962"/>
      <c r="K2163" s="962"/>
      <c r="L2163" s="962"/>
      <c r="M2163" s="962"/>
      <c r="N2163" s="962"/>
      <c r="O2163" s="962"/>
      <c r="P2163" s="962"/>
      <c r="Q2163" s="962"/>
      <c r="R2163" s="962"/>
      <c r="S2163" s="962"/>
      <c r="T2163" s="962"/>
    </row>
    <row r="2164" spans="8:20" ht="12.75">
      <c r="H2164" s="962"/>
      <c r="I2164" s="962"/>
      <c r="J2164" s="962"/>
      <c r="K2164" s="962"/>
      <c r="L2164" s="962"/>
      <c r="M2164" s="962"/>
      <c r="N2164" s="962"/>
      <c r="O2164" s="962"/>
      <c r="P2164" s="962"/>
      <c r="Q2164" s="962"/>
      <c r="R2164" s="962"/>
      <c r="S2164" s="962"/>
      <c r="T2164" s="962"/>
    </row>
    <row r="2165" spans="8:20" ht="12.75">
      <c r="H2165" s="962"/>
      <c r="I2165" s="962"/>
      <c r="J2165" s="962"/>
      <c r="K2165" s="962"/>
      <c r="L2165" s="962"/>
      <c r="M2165" s="962"/>
      <c r="N2165" s="962"/>
      <c r="O2165" s="962"/>
      <c r="P2165" s="962"/>
      <c r="Q2165" s="962"/>
      <c r="R2165" s="962"/>
      <c r="S2165" s="962"/>
      <c r="T2165" s="962"/>
    </row>
    <row r="2166" spans="8:20" ht="12.75">
      <c r="H2166" s="962"/>
      <c r="I2166" s="962"/>
      <c r="J2166" s="962"/>
      <c r="K2166" s="962"/>
      <c r="L2166" s="962"/>
      <c r="M2166" s="962"/>
      <c r="N2166" s="962"/>
      <c r="O2166" s="962"/>
      <c r="P2166" s="962"/>
      <c r="Q2166" s="962"/>
      <c r="R2166" s="962"/>
      <c r="S2166" s="962"/>
      <c r="T2166" s="962"/>
    </row>
    <row r="2167" spans="8:20" ht="12.75">
      <c r="H2167" s="962"/>
      <c r="I2167" s="962"/>
      <c r="J2167" s="962"/>
      <c r="K2167" s="962"/>
      <c r="L2167" s="962"/>
      <c r="M2167" s="962"/>
      <c r="N2167" s="962"/>
      <c r="O2167" s="962"/>
      <c r="P2167" s="962"/>
      <c r="Q2167" s="962"/>
      <c r="R2167" s="962"/>
      <c r="S2167" s="962"/>
      <c r="T2167" s="962"/>
    </row>
    <row r="2168" spans="8:20" ht="12.75">
      <c r="H2168" s="962"/>
      <c r="I2168" s="962"/>
      <c r="J2168" s="962"/>
      <c r="K2168" s="962"/>
      <c r="L2168" s="962"/>
      <c r="M2168" s="962"/>
      <c r="N2168" s="962"/>
      <c r="O2168" s="962"/>
      <c r="P2168" s="962"/>
      <c r="Q2168" s="962"/>
      <c r="R2168" s="962"/>
      <c r="S2168" s="962"/>
      <c r="T2168" s="962"/>
    </row>
    <row r="2169" spans="8:20" ht="12.75">
      <c r="H2169" s="962"/>
      <c r="I2169" s="962"/>
      <c r="J2169" s="962"/>
      <c r="K2169" s="962"/>
      <c r="L2169" s="962"/>
      <c r="M2169" s="962"/>
      <c r="N2169" s="962"/>
      <c r="O2169" s="962"/>
      <c r="P2169" s="962"/>
      <c r="Q2169" s="962"/>
      <c r="R2169" s="962"/>
      <c r="S2169" s="962"/>
      <c r="T2169" s="962"/>
    </row>
  </sheetData>
  <sheetProtection/>
  <autoFilter ref="A7:CN1261"/>
  <mergeCells count="22">
    <mergeCell ref="A4:A6"/>
    <mergeCell ref="C4:C6"/>
    <mergeCell ref="N5:N6"/>
    <mergeCell ref="O5:P5"/>
    <mergeCell ref="M4:S4"/>
    <mergeCell ref="I5:I6"/>
    <mergeCell ref="R1:T1"/>
    <mergeCell ref="T4:T6"/>
    <mergeCell ref="H5:H6"/>
    <mergeCell ref="D4:D6"/>
    <mergeCell ref="M5:M6"/>
    <mergeCell ref="O2:T2"/>
    <mergeCell ref="D3:S3"/>
    <mergeCell ref="B4:B6"/>
    <mergeCell ref="Q5:Q6"/>
    <mergeCell ref="R5:S5"/>
    <mergeCell ref="J5:K5"/>
    <mergeCell ref="F4:F6"/>
    <mergeCell ref="L5:L6"/>
    <mergeCell ref="H4:L4"/>
    <mergeCell ref="G4:G6"/>
    <mergeCell ref="E4:E6"/>
  </mergeCells>
  <printOptions horizontalCentered="1"/>
  <pageMargins left="0.1968503937007874" right="0.1968503937007874" top="0.76" bottom="0.29" header="0" footer="0"/>
  <pageSetup horizontalDpi="600" verticalDpi="600" orientation="landscape" paperSize="9" scale="45" r:id="rId1"/>
  <headerFooter alignWithMargins="0">
    <oddFooter>&amp;C&amp;11&amp;P</oddFooter>
  </headerFooter>
  <colBreaks count="1" manualBreakCount="1">
    <brk id="20" max="153" man="1"/>
  </colBreaks>
</worksheet>
</file>

<file path=xl/worksheets/sheet3.xml><?xml version="1.0" encoding="utf-8"?>
<worksheet xmlns="http://schemas.openxmlformats.org/spreadsheetml/2006/main" xmlns:r="http://schemas.openxmlformats.org/officeDocument/2006/relationships">
  <sheetPr>
    <tabColor indexed="60"/>
  </sheetPr>
  <dimension ref="A1:M873"/>
  <sheetViews>
    <sheetView showZeros="0" view="pageBreakPreview" zoomScale="50" zoomScaleNormal="50" zoomScaleSheetLayoutView="50" zoomScalePageLayoutView="0" workbookViewId="0" topLeftCell="B1">
      <pane ySplit="5" topLeftCell="A11" activePane="bottomLeft" state="frozen"/>
      <selection pane="topLeft" activeCell="H149" sqref="H149"/>
      <selection pane="bottomLeft" activeCell="B66" sqref="B66:I87"/>
    </sheetView>
  </sheetViews>
  <sheetFormatPr defaultColWidth="9.00390625" defaultRowHeight="12.75"/>
  <cols>
    <col min="1" max="1" width="0" style="0" hidden="1" customWidth="1"/>
    <col min="2" max="2" width="20.75390625" style="2" customWidth="1"/>
    <col min="3" max="3" width="15.00390625" style="2" customWidth="1"/>
    <col min="4" max="4" width="53.625" style="1" customWidth="1"/>
    <col min="5" max="5" width="69.75390625" style="2" customWidth="1"/>
    <col min="6" max="6" width="19.25390625" style="2" customWidth="1"/>
    <col min="7" max="7" width="22.125" style="2" customWidth="1"/>
    <col min="8" max="8" width="18.25390625" style="2" customWidth="1"/>
    <col min="9" max="9" width="13.875" style="0" customWidth="1"/>
    <col min="10" max="10" width="16.25390625" style="0" bestFit="1" customWidth="1"/>
    <col min="11" max="11" width="21.875" style="0" customWidth="1"/>
  </cols>
  <sheetData>
    <row r="1" spans="2:11" ht="51" customHeight="1">
      <c r="B1" s="7"/>
      <c r="C1" s="7"/>
      <c r="D1" s="8"/>
      <c r="E1" s="7"/>
      <c r="F1" s="1052" t="s">
        <v>989</v>
      </c>
      <c r="G1" s="1052"/>
      <c r="H1" s="1052"/>
      <c r="I1" s="9"/>
      <c r="J1" s="9"/>
      <c r="K1" s="9"/>
    </row>
    <row r="2" spans="2:11" ht="49.5" customHeight="1">
      <c r="B2" s="7"/>
      <c r="C2" s="1064" t="s">
        <v>1352</v>
      </c>
      <c r="D2" s="1064"/>
      <c r="E2" s="1064"/>
      <c r="F2" s="1064"/>
      <c r="G2" s="1064"/>
      <c r="H2" s="595"/>
      <c r="I2" s="9"/>
      <c r="J2" s="9"/>
      <c r="K2" s="9"/>
    </row>
    <row r="3" spans="2:11" ht="16.5" customHeight="1" thickBot="1">
      <c r="B3" s="10"/>
      <c r="C3" s="10"/>
      <c r="D3" s="1063"/>
      <c r="E3" s="1063"/>
      <c r="F3" s="1063"/>
      <c r="G3" s="1063"/>
      <c r="H3" s="5" t="s">
        <v>1508</v>
      </c>
      <c r="I3" s="9"/>
      <c r="J3" s="9"/>
      <c r="K3" s="9"/>
    </row>
    <row r="4" spans="2:11" ht="92.25" customHeight="1" thickBot="1">
      <c r="B4" s="612" t="s">
        <v>727</v>
      </c>
      <c r="C4" s="612" t="s">
        <v>1634</v>
      </c>
      <c r="D4" s="592" t="s">
        <v>1633</v>
      </c>
      <c r="E4" s="920" t="s">
        <v>178</v>
      </c>
      <c r="F4" s="154" t="s">
        <v>172</v>
      </c>
      <c r="G4" s="155" t="s">
        <v>173</v>
      </c>
      <c r="H4" s="593" t="s">
        <v>174</v>
      </c>
      <c r="I4" s="9"/>
      <c r="J4" s="9"/>
      <c r="K4" s="9"/>
    </row>
    <row r="5" spans="2:11" s="4" customFormat="1" ht="16.5" thickBot="1">
      <c r="B5" s="3">
        <v>1</v>
      </c>
      <c r="C5" s="613">
        <v>2</v>
      </c>
      <c r="D5" s="12">
        <v>3</v>
      </c>
      <c r="E5" s="915">
        <v>4</v>
      </c>
      <c r="F5" s="13">
        <v>5</v>
      </c>
      <c r="G5" s="15">
        <v>6</v>
      </c>
      <c r="H5" s="110">
        <v>7</v>
      </c>
      <c r="I5" s="16"/>
      <c r="J5" s="16"/>
      <c r="K5" s="16"/>
    </row>
    <row r="6" spans="2:11" s="73" customFormat="1" ht="45" customHeight="1" thickBot="1">
      <c r="B6" s="370" t="s">
        <v>1069</v>
      </c>
      <c r="C6" s="370"/>
      <c r="D6" s="148" t="s">
        <v>1359</v>
      </c>
      <c r="E6" s="618"/>
      <c r="F6" s="620">
        <f>SUM(F7:F7)</f>
        <v>0</v>
      </c>
      <c r="G6" s="325"/>
      <c r="H6" s="364">
        <f>SUM(H7:H7)</f>
        <v>0</v>
      </c>
      <c r="I6" s="72"/>
      <c r="J6" s="198">
        <f aca="true" t="shared" si="0" ref="J6:J16">+H6-G6-F6</f>
        <v>0</v>
      </c>
      <c r="K6" s="198"/>
    </row>
    <row r="7" spans="2:11" s="135" customFormat="1" ht="79.5" customHeight="1" thickBot="1">
      <c r="B7" s="371" t="s">
        <v>1430</v>
      </c>
      <c r="C7" s="371" t="s">
        <v>1492</v>
      </c>
      <c r="D7" s="324" t="s">
        <v>1496</v>
      </c>
      <c r="E7" s="867" t="s">
        <v>1428</v>
      </c>
      <c r="F7" s="621"/>
      <c r="G7" s="369"/>
      <c r="H7" s="365">
        <f>+G7+F7</f>
        <v>0</v>
      </c>
      <c r="I7" s="136"/>
      <c r="J7" s="198">
        <f t="shared" si="0"/>
        <v>0</v>
      </c>
      <c r="K7" s="198">
        <f>+IF(2В3!T16&gt;2П!H7,0,2П!H7-2В3!T16)</f>
        <v>0</v>
      </c>
    </row>
    <row r="8" spans="2:11" s="22" customFormat="1" ht="41.25" thickBot="1">
      <c r="B8" s="372" t="s">
        <v>1070</v>
      </c>
      <c r="C8" s="372"/>
      <c r="D8" s="148" t="s">
        <v>1358</v>
      </c>
      <c r="E8" s="148"/>
      <c r="F8" s="622">
        <f>SUM(F9:F10)</f>
        <v>0</v>
      </c>
      <c r="G8" s="149">
        <f>SUM(G9:G10)</f>
        <v>0</v>
      </c>
      <c r="H8" s="286">
        <f>SUM(H9:H10)</f>
        <v>0</v>
      </c>
      <c r="I8" s="21"/>
      <c r="J8" s="198">
        <f t="shared" si="0"/>
        <v>0</v>
      </c>
      <c r="K8" s="198"/>
    </row>
    <row r="9" spans="2:11" s="20" customFormat="1" ht="79.5" customHeight="1">
      <c r="B9" s="373" t="s">
        <v>1430</v>
      </c>
      <c r="C9" s="373" t="s">
        <v>1492</v>
      </c>
      <c r="D9" s="180" t="s">
        <v>1496</v>
      </c>
      <c r="E9" s="180" t="s">
        <v>1428</v>
      </c>
      <c r="F9" s="294"/>
      <c r="G9" s="165"/>
      <c r="H9" s="366">
        <f>+G9+F9</f>
        <v>0</v>
      </c>
      <c r="I9" s="19"/>
      <c r="J9" s="198">
        <f t="shared" si="0"/>
        <v>0</v>
      </c>
      <c r="K9" s="198" t="e">
        <f>+IF(2В3!#REF!&gt;2П!H9,0,2П!H9-2В3!#REF!)</f>
        <v>#REF!</v>
      </c>
    </row>
    <row r="10" spans="2:11" s="135" customFormat="1" ht="38.25" thickBot="1">
      <c r="B10" s="374" t="s">
        <v>1430</v>
      </c>
      <c r="C10" s="374" t="s">
        <v>1492</v>
      </c>
      <c r="D10" s="326" t="s">
        <v>1496</v>
      </c>
      <c r="E10" s="868" t="s">
        <v>1587</v>
      </c>
      <c r="F10" s="623"/>
      <c r="G10" s="327"/>
      <c r="H10" s="366">
        <f>+G10+F10</f>
        <v>0</v>
      </c>
      <c r="I10" s="136"/>
      <c r="J10" s="198">
        <f t="shared" si="0"/>
        <v>0</v>
      </c>
      <c r="K10" s="198"/>
    </row>
    <row r="11" spans="2:11" s="135" customFormat="1" ht="86.25" customHeight="1" thickBot="1">
      <c r="B11" s="375" t="s">
        <v>1168</v>
      </c>
      <c r="C11" s="375"/>
      <c r="D11" s="328" t="s">
        <v>1435</v>
      </c>
      <c r="E11" s="328"/>
      <c r="F11" s="624">
        <f>SUM(F12:F15)</f>
        <v>0</v>
      </c>
      <c r="G11" s="329">
        <f>SUM(G12:G15)</f>
        <v>0</v>
      </c>
      <c r="H11" s="571">
        <f>SUM(H12:H15)</f>
        <v>0</v>
      </c>
      <c r="I11" s="136"/>
      <c r="J11" s="198">
        <f t="shared" si="0"/>
        <v>0</v>
      </c>
      <c r="K11" s="198"/>
    </row>
    <row r="12" spans="2:11" s="22" customFormat="1" ht="19.5" customHeight="1">
      <c r="B12" s="373" t="s">
        <v>1018</v>
      </c>
      <c r="C12" s="739" t="s">
        <v>1151</v>
      </c>
      <c r="D12" s="764" t="s">
        <v>1089</v>
      </c>
      <c r="E12" s="1053" t="s">
        <v>1411</v>
      </c>
      <c r="F12" s="1056"/>
      <c r="G12" s="1057"/>
      <c r="H12" s="1060">
        <f>F12+G12</f>
        <v>0</v>
      </c>
      <c r="I12" s="21"/>
      <c r="J12" s="198">
        <f t="shared" si="0"/>
        <v>0</v>
      </c>
      <c r="K12" s="198"/>
    </row>
    <row r="13" spans="2:11" s="22" customFormat="1" ht="20.25">
      <c r="B13" s="373" t="s">
        <v>513</v>
      </c>
      <c r="C13" s="137" t="s">
        <v>1151</v>
      </c>
      <c r="D13" s="764" t="s">
        <v>665</v>
      </c>
      <c r="E13" s="1054"/>
      <c r="F13" s="1056"/>
      <c r="G13" s="1058"/>
      <c r="H13" s="1061"/>
      <c r="I13" s="21"/>
      <c r="J13" s="198">
        <f t="shared" si="0"/>
        <v>0</v>
      </c>
      <c r="K13" s="198"/>
    </row>
    <row r="14" spans="2:11" s="78" customFormat="1" ht="20.25">
      <c r="B14" s="373" t="s">
        <v>1430</v>
      </c>
      <c r="C14" s="137" t="s">
        <v>1492</v>
      </c>
      <c r="D14" s="765" t="s">
        <v>1496</v>
      </c>
      <c r="E14" s="1055"/>
      <c r="F14" s="1056"/>
      <c r="G14" s="1059"/>
      <c r="H14" s="1062"/>
      <c r="I14" s="77"/>
      <c r="J14" s="198">
        <f t="shared" si="0"/>
        <v>0</v>
      </c>
      <c r="K14" s="198"/>
    </row>
    <row r="15" spans="2:11" s="78" customFormat="1" ht="57" thickBot="1">
      <c r="B15" s="373" t="s">
        <v>1430</v>
      </c>
      <c r="C15" s="137" t="s">
        <v>1492</v>
      </c>
      <c r="D15" s="765" t="s">
        <v>1496</v>
      </c>
      <c r="E15" s="551" t="s">
        <v>1412</v>
      </c>
      <c r="F15" s="752"/>
      <c r="G15" s="573"/>
      <c r="H15" s="115">
        <f>F15+G15</f>
        <v>0</v>
      </c>
      <c r="I15" s="77"/>
      <c r="J15" s="198">
        <f t="shared" si="0"/>
        <v>0</v>
      </c>
      <c r="K15" s="198"/>
    </row>
    <row r="16" spans="2:11" s="20" customFormat="1" ht="61.5" customHeight="1" thickBot="1">
      <c r="B16" s="376" t="s">
        <v>1071</v>
      </c>
      <c r="C16" s="376"/>
      <c r="D16" s="148" t="s">
        <v>1436</v>
      </c>
      <c r="E16" s="148"/>
      <c r="F16" s="288">
        <f>SUM(F17:F19)</f>
        <v>0</v>
      </c>
      <c r="G16" s="150">
        <f>SUM(G17:G19)</f>
        <v>0</v>
      </c>
      <c r="H16" s="572">
        <f>SUM(H17:H19)</f>
        <v>0</v>
      </c>
      <c r="I16" s="19"/>
      <c r="J16" s="198">
        <f t="shared" si="0"/>
        <v>0</v>
      </c>
      <c r="K16" s="198"/>
    </row>
    <row r="17" spans="2:11" s="22" customFormat="1" ht="142.5" customHeight="1" thickBot="1">
      <c r="B17" s="37" t="s">
        <v>154</v>
      </c>
      <c r="C17" s="37" t="s">
        <v>1153</v>
      </c>
      <c r="D17" s="551" t="s">
        <v>1449</v>
      </c>
      <c r="E17" s="619" t="s">
        <v>606</v>
      </c>
      <c r="F17" s="625"/>
      <c r="G17" s="200"/>
      <c r="H17" s="367">
        <f>+G17+F17</f>
        <v>0</v>
      </c>
      <c r="I17" s="21"/>
      <c r="J17" s="198"/>
      <c r="K17" s="198"/>
    </row>
    <row r="18" spans="2:11" s="22" customFormat="1" ht="21" customHeight="1" hidden="1">
      <c r="B18" s="37" t="s">
        <v>1458</v>
      </c>
      <c r="C18" s="37"/>
      <c r="D18" s="551" t="s">
        <v>1459</v>
      </c>
      <c r="E18" s="619"/>
      <c r="F18" s="625"/>
      <c r="G18" s="200"/>
      <c r="H18" s="367">
        <f>+G18+F18</f>
        <v>0</v>
      </c>
      <c r="I18" s="21"/>
      <c r="J18" s="198">
        <f aca="true" t="shared" si="1" ref="J18:J31">+H18-G18-F18</f>
        <v>0</v>
      </c>
      <c r="K18" s="198"/>
    </row>
    <row r="19" spans="2:11" s="22" customFormat="1" ht="21" customHeight="1" hidden="1" thickBot="1">
      <c r="B19" s="37" t="s">
        <v>1458</v>
      </c>
      <c r="C19" s="37"/>
      <c r="D19" s="551" t="s">
        <v>1459</v>
      </c>
      <c r="E19" s="953"/>
      <c r="F19" s="954"/>
      <c r="G19" s="955"/>
      <c r="H19" s="956"/>
      <c r="I19" s="21"/>
      <c r="J19" s="198"/>
      <c r="K19" s="198"/>
    </row>
    <row r="20" spans="2:11" s="29" customFormat="1" ht="66" customHeight="1" thickBot="1">
      <c r="B20" s="372" t="s">
        <v>1074</v>
      </c>
      <c r="C20" s="372"/>
      <c r="D20" s="148" t="s">
        <v>1437</v>
      </c>
      <c r="E20" s="148"/>
      <c r="F20" s="288">
        <f>SUM(F21:F22)</f>
        <v>3695800</v>
      </c>
      <c r="G20" s="150">
        <f>SUM(G21:G22)</f>
        <v>366200</v>
      </c>
      <c r="H20" s="320">
        <f>SUM(H21:H22)</f>
        <v>4062000</v>
      </c>
      <c r="J20" s="198">
        <f>+H20-G20-F20</f>
        <v>0</v>
      </c>
      <c r="K20" s="198"/>
    </row>
    <row r="21" spans="2:11" s="22" customFormat="1" ht="72.75" customHeight="1">
      <c r="B21" s="373" t="s">
        <v>132</v>
      </c>
      <c r="C21" s="373" t="s">
        <v>1581</v>
      </c>
      <c r="D21" s="23" t="s">
        <v>1496</v>
      </c>
      <c r="E21" s="23" t="s">
        <v>1575</v>
      </c>
      <c r="F21" s="294">
        <v>695800</v>
      </c>
      <c r="G21" s="165">
        <v>150000</v>
      </c>
      <c r="H21" s="367">
        <f>+G21+F21</f>
        <v>845800</v>
      </c>
      <c r="I21" s="21"/>
      <c r="J21" s="198">
        <f t="shared" si="1"/>
        <v>0</v>
      </c>
      <c r="K21" s="198"/>
    </row>
    <row r="22" spans="2:12" s="135" customFormat="1" ht="75" customHeight="1" thickBot="1">
      <c r="B22" s="590" t="s">
        <v>1520</v>
      </c>
      <c r="C22" s="590" t="s">
        <v>609</v>
      </c>
      <c r="D22" s="548" t="s">
        <v>710</v>
      </c>
      <c r="E22" s="548" t="s">
        <v>729</v>
      </c>
      <c r="F22" s="626">
        <v>3000000</v>
      </c>
      <c r="G22" s="589">
        <v>216200</v>
      </c>
      <c r="H22" s="366">
        <f>F22+G22</f>
        <v>3216200</v>
      </c>
      <c r="I22" s="136"/>
      <c r="J22" s="198">
        <f t="shared" si="1"/>
        <v>0</v>
      </c>
      <c r="K22" s="198"/>
      <c r="L22" s="136"/>
    </row>
    <row r="23" spans="2:11" s="29" customFormat="1" ht="61.5" thickBot="1">
      <c r="B23" s="591" t="s">
        <v>1072</v>
      </c>
      <c r="C23" s="591"/>
      <c r="D23" s="148" t="s">
        <v>1438</v>
      </c>
      <c r="E23" s="148"/>
      <c r="F23" s="622">
        <f>SUM(F24:F25)</f>
        <v>0</v>
      </c>
      <c r="G23" s="149">
        <f>SUM(G24:G25)</f>
        <v>0</v>
      </c>
      <c r="H23" s="286">
        <f>SUM(H24:H25)</f>
        <v>0</v>
      </c>
      <c r="I23" s="28"/>
      <c r="J23" s="198">
        <f t="shared" si="1"/>
        <v>0</v>
      </c>
      <c r="K23" s="198"/>
    </row>
    <row r="24" spans="2:11" s="29" customFormat="1" ht="98.25" customHeight="1" thickBot="1">
      <c r="B24" s="918" t="s">
        <v>1625</v>
      </c>
      <c r="C24" s="918" t="s">
        <v>1626</v>
      </c>
      <c r="D24" s="144" t="s">
        <v>1627</v>
      </c>
      <c r="E24" s="912" t="s">
        <v>616</v>
      </c>
      <c r="F24" s="913"/>
      <c r="G24" s="914"/>
      <c r="H24" s="911">
        <f>+G24+F24</f>
        <v>0</v>
      </c>
      <c r="I24" s="28"/>
      <c r="J24" s="198">
        <f t="shared" si="1"/>
        <v>0</v>
      </c>
      <c r="K24" s="198"/>
    </row>
    <row r="25" spans="1:11" s="29" customFormat="1" ht="21" hidden="1" thickBot="1">
      <c r="A25" s="29" t="s">
        <v>693</v>
      </c>
      <c r="B25" s="374"/>
      <c r="C25" s="374"/>
      <c r="D25" s="548"/>
      <c r="E25" s="919"/>
      <c r="F25" s="626"/>
      <c r="G25" s="589"/>
      <c r="H25" s="366">
        <f>+G25+F25</f>
        <v>0</v>
      </c>
      <c r="I25" s="28"/>
      <c r="J25" s="198">
        <f t="shared" si="1"/>
        <v>0</v>
      </c>
      <c r="K25" s="198"/>
    </row>
    <row r="26" spans="2:11" s="29" customFormat="1" ht="61.5" thickBot="1">
      <c r="B26" s="591" t="s">
        <v>1073</v>
      </c>
      <c r="C26" s="591"/>
      <c r="D26" s="148" t="s">
        <v>1357</v>
      </c>
      <c r="E26" s="148"/>
      <c r="F26" s="622">
        <f>SUM(F27:F28)</f>
        <v>0</v>
      </c>
      <c r="G26" s="149">
        <f>SUM(G27:G28)</f>
        <v>0</v>
      </c>
      <c r="H26" s="286">
        <f>SUM(H27:H28)</f>
        <v>0</v>
      </c>
      <c r="I26" s="28"/>
      <c r="J26" s="198">
        <f t="shared" si="1"/>
        <v>0</v>
      </c>
      <c r="K26" s="198"/>
    </row>
    <row r="27" spans="1:13" s="29" customFormat="1" ht="22.5" customHeight="1">
      <c r="A27" s="29" t="s">
        <v>693</v>
      </c>
      <c r="B27" s="916" t="s">
        <v>719</v>
      </c>
      <c r="C27" s="916" t="s">
        <v>1577</v>
      </c>
      <c r="D27" s="144" t="s">
        <v>475</v>
      </c>
      <c r="E27" s="1046" t="s">
        <v>728</v>
      </c>
      <c r="F27" s="917"/>
      <c r="G27" s="914"/>
      <c r="H27" s="911">
        <f>+G27+F27</f>
        <v>0</v>
      </c>
      <c r="I27" s="28"/>
      <c r="J27" s="198">
        <f t="shared" si="1"/>
        <v>0</v>
      </c>
      <c r="K27" s="198"/>
      <c r="M27" s="413">
        <f>+H27-2В3!T149</f>
        <v>0</v>
      </c>
    </row>
    <row r="28" spans="2:11" s="29" customFormat="1" ht="38.25" thickBot="1">
      <c r="B28" s="373" t="s">
        <v>1085</v>
      </c>
      <c r="C28" s="373" t="s">
        <v>1578</v>
      </c>
      <c r="D28" s="23" t="s">
        <v>39</v>
      </c>
      <c r="E28" s="1047"/>
      <c r="F28" s="627"/>
      <c r="G28" s="165"/>
      <c r="H28" s="308">
        <f>+G28+F28</f>
        <v>0</v>
      </c>
      <c r="J28" s="198">
        <f t="shared" si="1"/>
        <v>0</v>
      </c>
      <c r="K28" s="198"/>
    </row>
    <row r="29" spans="2:11" s="22" customFormat="1" ht="63" customHeight="1" thickBot="1">
      <c r="B29" s="372" t="s">
        <v>1075</v>
      </c>
      <c r="C29" s="372"/>
      <c r="D29" s="148" t="s">
        <v>1439</v>
      </c>
      <c r="E29" s="148"/>
      <c r="F29" s="288">
        <f>+F30</f>
        <v>0</v>
      </c>
      <c r="G29" s="150">
        <f>+G30</f>
        <v>0</v>
      </c>
      <c r="H29" s="320">
        <f>+H30</f>
        <v>0</v>
      </c>
      <c r="I29" s="21"/>
      <c r="J29" s="198">
        <f t="shared" si="1"/>
        <v>0</v>
      </c>
      <c r="K29" s="198"/>
    </row>
    <row r="30" spans="2:11" s="25" customFormat="1" ht="71.25" customHeight="1" thickBot="1">
      <c r="B30" s="377" t="s">
        <v>476</v>
      </c>
      <c r="C30" s="377" t="s">
        <v>1581</v>
      </c>
      <c r="D30" s="90" t="s">
        <v>1616</v>
      </c>
      <c r="E30" s="869" t="s">
        <v>1388</v>
      </c>
      <c r="F30" s="628"/>
      <c r="G30" s="363"/>
      <c r="H30" s="368">
        <f>+G30+F30</f>
        <v>0</v>
      </c>
      <c r="I30" s="21"/>
      <c r="J30" s="198">
        <f t="shared" si="1"/>
        <v>0</v>
      </c>
      <c r="K30" s="198"/>
    </row>
    <row r="31" spans="2:11" s="22" customFormat="1" ht="81" customHeight="1" thickBot="1">
      <c r="B31" s="372" t="s">
        <v>1082</v>
      </c>
      <c r="C31" s="372"/>
      <c r="D31" s="148" t="s">
        <v>1356</v>
      </c>
      <c r="E31" s="946"/>
      <c r="F31" s="622">
        <f>SUM(F32:F37)</f>
        <v>0</v>
      </c>
      <c r="G31" s="149">
        <f>SUM(G32:G37)</f>
        <v>0</v>
      </c>
      <c r="H31" s="286">
        <f>SUM(H32:H37)</f>
        <v>0</v>
      </c>
      <c r="I31" s="21"/>
      <c r="J31" s="198">
        <f t="shared" si="1"/>
        <v>0</v>
      </c>
      <c r="K31" s="198"/>
    </row>
    <row r="32" spans="1:11" s="416" customFormat="1" ht="25.5" customHeight="1">
      <c r="A32" s="22"/>
      <c r="B32" s="379" t="s">
        <v>1452</v>
      </c>
      <c r="C32" s="379" t="s">
        <v>1156</v>
      </c>
      <c r="D32" s="23" t="s">
        <v>1016</v>
      </c>
      <c r="E32" s="1048" t="s">
        <v>11</v>
      </c>
      <c r="F32" s="1049"/>
      <c r="G32" s="1051"/>
      <c r="H32" s="1050">
        <f>+G32+F32</f>
        <v>0</v>
      </c>
      <c r="I32" s="19"/>
      <c r="J32" s="415"/>
      <c r="K32" s="198"/>
    </row>
    <row r="33" spans="1:11" s="416" customFormat="1" ht="28.5" customHeight="1">
      <c r="A33" s="22"/>
      <c r="B33" s="380" t="s">
        <v>281</v>
      </c>
      <c r="C33" s="380" t="s">
        <v>1157</v>
      </c>
      <c r="D33" s="23" t="s">
        <v>282</v>
      </c>
      <c r="E33" s="1048"/>
      <c r="F33" s="1049"/>
      <c r="G33" s="1051"/>
      <c r="H33" s="1050"/>
      <c r="I33" s="19"/>
      <c r="J33" s="415"/>
      <c r="K33" s="198"/>
    </row>
    <row r="34" spans="2:11" s="34" customFormat="1" ht="36" customHeight="1">
      <c r="B34" s="379" t="s">
        <v>1469</v>
      </c>
      <c r="C34" s="379" t="s">
        <v>1584</v>
      </c>
      <c r="D34" s="23" t="s">
        <v>1010</v>
      </c>
      <c r="E34" s="815" t="s">
        <v>1416</v>
      </c>
      <c r="F34" s="910"/>
      <c r="G34" s="201"/>
      <c r="H34" s="316">
        <f aca="true" t="shared" si="2" ref="H34:H40">+G34+F34</f>
        <v>0</v>
      </c>
      <c r="I34" s="21"/>
      <c r="J34" s="198">
        <f>+H34-G34-F34</f>
        <v>0</v>
      </c>
      <c r="K34" s="198"/>
    </row>
    <row r="35" spans="2:11" s="25" customFormat="1" ht="45" customHeight="1">
      <c r="B35" s="379" t="s">
        <v>1014</v>
      </c>
      <c r="C35" s="379" t="s">
        <v>1584</v>
      </c>
      <c r="D35" s="23" t="s">
        <v>1015</v>
      </c>
      <c r="E35" s="865" t="s">
        <v>40</v>
      </c>
      <c r="F35" s="298"/>
      <c r="G35" s="201"/>
      <c r="H35" s="316">
        <f t="shared" si="2"/>
        <v>0</v>
      </c>
      <c r="I35" s="26"/>
      <c r="J35" s="198">
        <f>+H35-G35-F35</f>
        <v>0</v>
      </c>
      <c r="K35" s="198"/>
    </row>
    <row r="36" spans="2:11" s="25" customFormat="1" ht="37.5">
      <c r="B36" s="379" t="s">
        <v>1463</v>
      </c>
      <c r="C36" s="379" t="s">
        <v>1585</v>
      </c>
      <c r="D36" s="23" t="s">
        <v>1013</v>
      </c>
      <c r="E36" s="865" t="s">
        <v>1149</v>
      </c>
      <c r="F36" s="298"/>
      <c r="G36" s="201"/>
      <c r="H36" s="316">
        <f t="shared" si="2"/>
        <v>0</v>
      </c>
      <c r="I36" s="21"/>
      <c r="J36" s="198"/>
      <c r="K36" s="198"/>
    </row>
    <row r="37" spans="2:11" s="22" customFormat="1" ht="38.25" thickBot="1">
      <c r="B37" s="380" t="s">
        <v>1017</v>
      </c>
      <c r="C37" s="380" t="s">
        <v>1588</v>
      </c>
      <c r="D37" s="180" t="s">
        <v>706</v>
      </c>
      <c r="E37" s="866" t="s">
        <v>41</v>
      </c>
      <c r="F37" s="127"/>
      <c r="G37" s="128"/>
      <c r="H37" s="570">
        <f t="shared" si="2"/>
        <v>0</v>
      </c>
      <c r="I37" s="19"/>
      <c r="J37" s="198">
        <f>+H37-G37-F37</f>
        <v>0</v>
      </c>
      <c r="K37" s="198"/>
    </row>
    <row r="38" spans="2:11" s="25" customFormat="1" ht="105" customHeight="1" thickBot="1">
      <c r="B38" s="372" t="s">
        <v>1618</v>
      </c>
      <c r="C38" s="372"/>
      <c r="D38" s="148" t="s">
        <v>1623</v>
      </c>
      <c r="E38" s="946"/>
      <c r="F38" s="622">
        <f>SUM(F39:F40)</f>
        <v>0</v>
      </c>
      <c r="G38" s="149">
        <f>SUM(G39:G40)</f>
        <v>0</v>
      </c>
      <c r="H38" s="286">
        <f t="shared" si="2"/>
        <v>0</v>
      </c>
      <c r="I38" s="31"/>
      <c r="J38" s="198">
        <f aca="true" t="shared" si="3" ref="J38:J44">+H38-G38-F38</f>
        <v>0</v>
      </c>
      <c r="K38" s="198"/>
    </row>
    <row r="39" spans="2:11" s="78" customFormat="1" ht="93.75">
      <c r="B39" s="380" t="s">
        <v>1512</v>
      </c>
      <c r="C39" s="380" t="s">
        <v>673</v>
      </c>
      <c r="D39" s="140" t="s">
        <v>1513</v>
      </c>
      <c r="E39" s="862" t="s">
        <v>149</v>
      </c>
      <c r="F39" s="295"/>
      <c r="G39" s="142"/>
      <c r="H39" s="310">
        <f t="shared" si="2"/>
        <v>0</v>
      </c>
      <c r="I39" s="82"/>
      <c r="J39" s="198">
        <f t="shared" si="3"/>
        <v>0</v>
      </c>
      <c r="K39" s="198"/>
    </row>
    <row r="40" spans="2:11" s="78" customFormat="1" ht="45" customHeight="1" thickBot="1">
      <c r="B40" s="380" t="s">
        <v>1019</v>
      </c>
      <c r="C40" s="380" t="s">
        <v>134</v>
      </c>
      <c r="D40" s="140" t="s">
        <v>1336</v>
      </c>
      <c r="E40" s="862" t="s">
        <v>1318</v>
      </c>
      <c r="F40" s="295"/>
      <c r="G40" s="142"/>
      <c r="H40" s="945">
        <f t="shared" si="2"/>
        <v>0</v>
      </c>
      <c r="I40" s="82"/>
      <c r="J40" s="198"/>
      <c r="K40" s="198"/>
    </row>
    <row r="41" spans="2:11" s="25" customFormat="1" ht="67.5" customHeight="1" thickBot="1">
      <c r="B41" s="372" t="s">
        <v>1080</v>
      </c>
      <c r="C41" s="372"/>
      <c r="D41" s="148" t="s">
        <v>1095</v>
      </c>
      <c r="E41" s="148"/>
      <c r="F41" s="622">
        <f>SUM(F42:F44)</f>
        <v>0</v>
      </c>
      <c r="G41" s="149">
        <f>SUM(G42:G44)</f>
        <v>0</v>
      </c>
      <c r="H41" s="286">
        <f>SUM(H42:H44)</f>
        <v>0</v>
      </c>
      <c r="I41" s="31"/>
      <c r="J41" s="198">
        <f t="shared" si="3"/>
        <v>0</v>
      </c>
      <c r="K41" s="198"/>
    </row>
    <row r="42" spans="2:11" s="78" customFormat="1" ht="75">
      <c r="B42" s="380" t="s">
        <v>1113</v>
      </c>
      <c r="C42" s="380" t="s">
        <v>674</v>
      </c>
      <c r="D42" s="140" t="s">
        <v>1030</v>
      </c>
      <c r="E42" s="862" t="s">
        <v>489</v>
      </c>
      <c r="F42" s="295"/>
      <c r="G42" s="142"/>
      <c r="H42" s="310">
        <f>F42+G42</f>
        <v>0</v>
      </c>
      <c r="I42" s="82"/>
      <c r="J42" s="198">
        <f t="shared" si="3"/>
        <v>0</v>
      </c>
      <c r="K42" s="198">
        <f>+2В3!T194-H42</f>
        <v>0</v>
      </c>
    </row>
    <row r="43" spans="2:11" s="78" customFormat="1" ht="93.75" hidden="1">
      <c r="B43" s="380" t="s">
        <v>1512</v>
      </c>
      <c r="C43" s="380" t="s">
        <v>673</v>
      </c>
      <c r="D43" s="140" t="s">
        <v>1513</v>
      </c>
      <c r="E43" s="862" t="s">
        <v>149</v>
      </c>
      <c r="F43" s="295"/>
      <c r="G43" s="142"/>
      <c r="H43" s="310">
        <f>F43+G43</f>
        <v>0</v>
      </c>
      <c r="I43" s="82"/>
      <c r="J43" s="198">
        <f t="shared" si="3"/>
        <v>0</v>
      </c>
      <c r="K43" s="198">
        <f>+2В3!T195-H43</f>
        <v>0</v>
      </c>
    </row>
    <row r="44" spans="2:11" s="78" customFormat="1" ht="38.25" thickBot="1">
      <c r="B44" s="379" t="s">
        <v>1433</v>
      </c>
      <c r="C44" s="380" t="s">
        <v>1142</v>
      </c>
      <c r="D44" s="140" t="s">
        <v>1141</v>
      </c>
      <c r="E44" s="862" t="s">
        <v>1140</v>
      </c>
      <c r="F44" s="295"/>
      <c r="G44" s="142"/>
      <c r="H44" s="310">
        <f>F44+G44</f>
        <v>0</v>
      </c>
      <c r="I44" s="82"/>
      <c r="J44" s="198">
        <f t="shared" si="3"/>
        <v>0</v>
      </c>
      <c r="K44" s="198">
        <f>+2В3!T197-2П!H44</f>
        <v>0</v>
      </c>
    </row>
    <row r="45" spans="2:11" s="25" customFormat="1" ht="64.5" customHeight="1" thickBot="1">
      <c r="B45" s="372" t="s">
        <v>1081</v>
      </c>
      <c r="C45" s="372"/>
      <c r="D45" s="148" t="s">
        <v>701</v>
      </c>
      <c r="E45" s="148"/>
      <c r="F45" s="622">
        <f>SUM(F46:F47)</f>
        <v>0</v>
      </c>
      <c r="G45" s="149">
        <f>SUM(G46:G47)</f>
        <v>0</v>
      </c>
      <c r="H45" s="286">
        <f>SUM(H46:H47)</f>
        <v>0</v>
      </c>
      <c r="I45" s="31"/>
      <c r="J45" s="198">
        <f>+H45-G45-F45</f>
        <v>0</v>
      </c>
      <c r="K45" s="198"/>
    </row>
    <row r="46" spans="2:11" s="25" customFormat="1" ht="37.5" hidden="1">
      <c r="B46" s="899" t="s">
        <v>1087</v>
      </c>
      <c r="C46" s="899" t="s">
        <v>135</v>
      </c>
      <c r="D46" s="925" t="s">
        <v>1514</v>
      </c>
      <c r="E46" s="864" t="s">
        <v>150</v>
      </c>
      <c r="F46" s="629"/>
      <c r="G46" s="30"/>
      <c r="H46" s="315">
        <f>+G46+F46</f>
        <v>0</v>
      </c>
      <c r="I46" s="31"/>
      <c r="J46" s="198">
        <f>+H46-G46-F46</f>
        <v>0</v>
      </c>
      <c r="K46" s="198"/>
    </row>
    <row r="47" spans="2:11" s="29" customFormat="1" ht="59.25" customHeight="1" thickBot="1">
      <c r="B47" s="381" t="s">
        <v>1088</v>
      </c>
      <c r="C47" s="381" t="s">
        <v>1584</v>
      </c>
      <c r="D47" s="6" t="s">
        <v>1432</v>
      </c>
      <c r="E47" s="864" t="s">
        <v>1319</v>
      </c>
      <c r="F47" s="629"/>
      <c r="G47" s="30"/>
      <c r="H47" s="315">
        <f>+G47+F47</f>
        <v>0</v>
      </c>
      <c r="I47" s="24"/>
      <c r="J47" s="198">
        <f>+H47-G47-F47</f>
        <v>0</v>
      </c>
      <c r="K47" s="198"/>
    </row>
    <row r="48" spans="2:11" s="29" customFormat="1" ht="61.5" thickBot="1">
      <c r="B48" s="372" t="s">
        <v>1079</v>
      </c>
      <c r="C48" s="372"/>
      <c r="D48" s="148" t="s">
        <v>1094</v>
      </c>
      <c r="E48" s="148"/>
      <c r="F48" s="622">
        <f>+F49</f>
        <v>0</v>
      </c>
      <c r="G48" s="149">
        <f>+G49</f>
        <v>0</v>
      </c>
      <c r="H48" s="286">
        <f>+G48+F48</f>
        <v>0</v>
      </c>
      <c r="I48" s="24"/>
      <c r="J48" s="198"/>
      <c r="K48" s="198"/>
    </row>
    <row r="49" spans="2:11" s="29" customFormat="1" ht="57" thickBot="1">
      <c r="B49" s="379" t="s">
        <v>1337</v>
      </c>
      <c r="C49" s="380" t="s">
        <v>1639</v>
      </c>
      <c r="D49" s="140" t="s">
        <v>1338</v>
      </c>
      <c r="E49" s="862" t="s">
        <v>1339</v>
      </c>
      <c r="F49" s="295"/>
      <c r="G49" s="142"/>
      <c r="H49" s="310">
        <f>+G49+F49</f>
        <v>0</v>
      </c>
      <c r="I49" s="24"/>
      <c r="J49" s="198"/>
      <c r="K49" s="198"/>
    </row>
    <row r="50" spans="2:11" s="25" customFormat="1" ht="61.5" thickBot="1">
      <c r="B50" s="372" t="s">
        <v>1473</v>
      </c>
      <c r="C50" s="372"/>
      <c r="D50" s="148" t="s">
        <v>560</v>
      </c>
      <c r="E50" s="148"/>
      <c r="F50" s="622">
        <f>+F51</f>
        <v>0</v>
      </c>
      <c r="G50" s="149">
        <f>+G51</f>
        <v>0</v>
      </c>
      <c r="H50" s="286">
        <f>+H51</f>
        <v>0</v>
      </c>
      <c r="I50" s="31"/>
      <c r="J50" s="198"/>
      <c r="K50" s="198"/>
    </row>
    <row r="51" spans="2:11" s="78" customFormat="1" ht="38.25" thickBot="1">
      <c r="B51" s="379" t="s">
        <v>516</v>
      </c>
      <c r="C51" s="380" t="s">
        <v>1142</v>
      </c>
      <c r="D51" s="140" t="s">
        <v>1141</v>
      </c>
      <c r="E51" s="862" t="s">
        <v>1140</v>
      </c>
      <c r="F51" s="295"/>
      <c r="G51" s="142"/>
      <c r="H51" s="310">
        <f>G51</f>
        <v>0</v>
      </c>
      <c r="I51" s="82"/>
      <c r="J51" s="198"/>
      <c r="K51" s="198">
        <f>+2В3!T220-H51</f>
        <v>0</v>
      </c>
    </row>
    <row r="52" spans="2:11" s="22" customFormat="1" ht="81.75" thickBot="1">
      <c r="B52" s="372" t="s">
        <v>1076</v>
      </c>
      <c r="C52" s="372"/>
      <c r="D52" s="148" t="s">
        <v>1635</v>
      </c>
      <c r="E52" s="148"/>
      <c r="F52" s="288">
        <f>SUM(F53:F54)</f>
        <v>0</v>
      </c>
      <c r="G52" s="150">
        <f>SUM(G53:G54)</f>
        <v>0</v>
      </c>
      <c r="H52" s="320">
        <f>SUM(H53:H54)</f>
        <v>0</v>
      </c>
      <c r="I52" s="32"/>
      <c r="J52" s="198">
        <f>+H52-G52-F52</f>
        <v>0</v>
      </c>
      <c r="K52" s="198"/>
    </row>
    <row r="53" spans="2:11" s="22" customFormat="1" ht="118.5" customHeight="1">
      <c r="B53" s="926" t="s">
        <v>1362</v>
      </c>
      <c r="C53" s="927" t="s">
        <v>1363</v>
      </c>
      <c r="D53" s="741" t="s">
        <v>1364</v>
      </c>
      <c r="E53" s="861" t="s">
        <v>1045</v>
      </c>
      <c r="F53" s="745"/>
      <c r="G53" s="738"/>
      <c r="H53" s="743">
        <f>+G53+F53</f>
        <v>0</v>
      </c>
      <c r="I53" s="24"/>
      <c r="J53" s="198">
        <f>+H53-G53-F53</f>
        <v>0</v>
      </c>
      <c r="K53" s="198"/>
    </row>
    <row r="54" spans="2:11" s="33" customFormat="1" ht="104.25" customHeight="1" thickBot="1">
      <c r="B54" s="378" t="s">
        <v>143</v>
      </c>
      <c r="C54" s="740" t="s">
        <v>144</v>
      </c>
      <c r="D54" s="742" t="s">
        <v>145</v>
      </c>
      <c r="E54" s="863" t="s">
        <v>1046</v>
      </c>
      <c r="F54" s="630"/>
      <c r="G54" s="156"/>
      <c r="H54" s="744">
        <f>F54+G54</f>
        <v>0</v>
      </c>
      <c r="I54" s="24"/>
      <c r="J54" s="198"/>
      <c r="K54" s="198"/>
    </row>
    <row r="55" spans="2:11" s="78" customFormat="1" ht="61.5" customHeight="1" thickBot="1">
      <c r="B55" s="372" t="s">
        <v>1078</v>
      </c>
      <c r="C55" s="372"/>
      <c r="D55" s="176" t="s">
        <v>1093</v>
      </c>
      <c r="E55" s="176"/>
      <c r="F55" s="622">
        <f>SUM(F56:F58)</f>
        <v>0</v>
      </c>
      <c r="G55" s="149">
        <f>SUM(G56:G58)</f>
        <v>0</v>
      </c>
      <c r="H55" s="286">
        <f>SUM(H56:H58)</f>
        <v>0</v>
      </c>
      <c r="I55" s="77"/>
      <c r="J55" s="198">
        <f>+H55-G55-F55</f>
        <v>0</v>
      </c>
      <c r="K55" s="198" t="e">
        <f>+H55-2В3!T234-#REF!-#REF!</f>
        <v>#REF!</v>
      </c>
    </row>
    <row r="56" spans="2:11" s="22" customFormat="1" ht="37.5">
      <c r="B56" s="377" t="s">
        <v>627</v>
      </c>
      <c r="C56" s="377" t="s">
        <v>644</v>
      </c>
      <c r="D56" s="90" t="s">
        <v>125</v>
      </c>
      <c r="E56" s="816" t="s">
        <v>1576</v>
      </c>
      <c r="F56" s="208"/>
      <c r="G56" s="142"/>
      <c r="H56" s="313">
        <f>+G56+F56</f>
        <v>0</v>
      </c>
      <c r="I56" s="21"/>
      <c r="J56" s="198">
        <f aca="true" t="shared" si="4" ref="J56:J62">+H56-G56-F56</f>
        <v>0</v>
      </c>
      <c r="K56" s="198"/>
    </row>
    <row r="57" spans="2:11" s="22" customFormat="1" ht="75">
      <c r="B57" s="377" t="s">
        <v>5</v>
      </c>
      <c r="C57" s="377" t="s">
        <v>644</v>
      </c>
      <c r="D57" s="90" t="s">
        <v>1114</v>
      </c>
      <c r="E57" s="907" t="s">
        <v>517</v>
      </c>
      <c r="F57" s="208"/>
      <c r="G57" s="142"/>
      <c r="H57" s="313">
        <f>+G57+F57</f>
        <v>0</v>
      </c>
      <c r="I57" s="21"/>
      <c r="J57" s="198">
        <f t="shared" si="4"/>
        <v>0</v>
      </c>
      <c r="K57" s="198"/>
    </row>
    <row r="58" spans="2:11" s="22" customFormat="1" ht="45" customHeight="1" thickBot="1">
      <c r="B58" s="380" t="s">
        <v>1019</v>
      </c>
      <c r="C58" s="380" t="s">
        <v>134</v>
      </c>
      <c r="D58" s="140" t="s">
        <v>1336</v>
      </c>
      <c r="E58" s="862" t="s">
        <v>1318</v>
      </c>
      <c r="F58" s="928"/>
      <c r="G58" s="929"/>
      <c r="H58" s="313">
        <f>+G58+F58</f>
        <v>0</v>
      </c>
      <c r="I58" s="21"/>
      <c r="J58" s="198"/>
      <c r="K58" s="198"/>
    </row>
    <row r="59" spans="2:11" s="27" customFormat="1" ht="80.25" customHeight="1" thickBot="1">
      <c r="B59" s="372" t="s">
        <v>1077</v>
      </c>
      <c r="C59" s="372"/>
      <c r="D59" s="148" t="s">
        <v>1092</v>
      </c>
      <c r="E59" s="148"/>
      <c r="F59" s="622">
        <f>+F60</f>
        <v>0</v>
      </c>
      <c r="G59" s="149">
        <f>+G60</f>
        <v>0</v>
      </c>
      <c r="H59" s="286">
        <f>+H60</f>
        <v>0</v>
      </c>
      <c r="I59" s="21"/>
      <c r="J59" s="198">
        <f t="shared" si="4"/>
        <v>0</v>
      </c>
      <c r="K59" s="198"/>
    </row>
    <row r="60" spans="2:11" s="18" customFormat="1" ht="20.25">
      <c r="B60" s="377">
        <v>250380</v>
      </c>
      <c r="C60" s="377" t="s">
        <v>610</v>
      </c>
      <c r="D60" s="23" t="s">
        <v>177</v>
      </c>
      <c r="E60" s="23"/>
      <c r="F60" s="132">
        <f>SUM(F61:F62)</f>
        <v>0</v>
      </c>
      <c r="G60" s="210">
        <f>SUM(G61:G62)</f>
        <v>0</v>
      </c>
      <c r="H60" s="210">
        <f>SUM(H61:H62)</f>
        <v>0</v>
      </c>
      <c r="I60" s="19"/>
      <c r="J60" s="198">
        <f t="shared" si="4"/>
        <v>0</v>
      </c>
      <c r="K60" s="198"/>
    </row>
    <row r="61" spans="2:11" s="18" customFormat="1" ht="45" customHeight="1">
      <c r="B61" s="377"/>
      <c r="C61" s="377"/>
      <c r="D61" s="23" t="s">
        <v>1047</v>
      </c>
      <c r="E61" s="23" t="s">
        <v>1615</v>
      </c>
      <c r="F61" s="132"/>
      <c r="G61" s="210"/>
      <c r="H61" s="309">
        <f>+G61+F61</f>
        <v>0</v>
      </c>
      <c r="I61" s="19"/>
      <c r="J61" s="198">
        <f t="shared" si="4"/>
        <v>0</v>
      </c>
      <c r="K61" s="198"/>
    </row>
    <row r="62" spans="2:11" s="18" customFormat="1" ht="61.5" customHeight="1" thickBot="1">
      <c r="B62" s="940"/>
      <c r="C62" s="940"/>
      <c r="D62" s="941" t="s">
        <v>176</v>
      </c>
      <c r="E62" s="942" t="s">
        <v>1489</v>
      </c>
      <c r="F62" s="943"/>
      <c r="G62" s="944"/>
      <c r="H62" s="309">
        <f>+G62+F62</f>
        <v>0</v>
      </c>
      <c r="I62" s="19"/>
      <c r="J62" s="198">
        <f t="shared" si="4"/>
        <v>0</v>
      </c>
      <c r="K62" s="198"/>
    </row>
    <row r="63" spans="2:11" s="20" customFormat="1" ht="33" customHeight="1" thickBot="1">
      <c r="B63" s="584" t="s">
        <v>1448</v>
      </c>
      <c r="C63" s="372"/>
      <c r="D63" s="581" t="s">
        <v>1115</v>
      </c>
      <c r="E63" s="176"/>
      <c r="F63" s="631">
        <f>+F59+F52+F55+F45+F20+F8+F31+F29+F26+F23+F16+F6+F11+F50+F41+F38+F48</f>
        <v>3695800</v>
      </c>
      <c r="G63" s="582">
        <f>+G59+G52+G55+G45+G20+G8+G31+G29+G26+G23+G16+G6+G11+G50+G41+G38+G48</f>
        <v>366200</v>
      </c>
      <c r="H63" s="583">
        <f>+H59+H52+H55+H45+H20+H8+H31+H29+H26+H23+H16+H6+H11+H50+H41+H38+H48</f>
        <v>4062000</v>
      </c>
      <c r="I63" s="19"/>
      <c r="J63" s="198">
        <f>+H63-G63-F63</f>
        <v>0</v>
      </c>
      <c r="K63" s="198"/>
    </row>
    <row r="64" spans="2:11" s="20" customFormat="1" ht="20.25">
      <c r="B64" s="38"/>
      <c r="C64" s="38"/>
      <c r="D64" s="66"/>
      <c r="E64" s="66"/>
      <c r="F64" s="900"/>
      <c r="G64" s="900"/>
      <c r="H64" s="900"/>
      <c r="I64" s="19"/>
      <c r="J64" s="198"/>
      <c r="K64" s="198"/>
    </row>
    <row r="65" spans="2:11" s="20" customFormat="1" ht="20.25">
      <c r="B65" s="38"/>
      <c r="C65" s="38"/>
      <c r="D65" s="8"/>
      <c r="E65" s="8"/>
      <c r="F65" s="900"/>
      <c r="G65" s="900"/>
      <c r="H65" s="900"/>
      <c r="I65" s="19"/>
      <c r="J65" s="198"/>
      <c r="K65" s="198"/>
    </row>
    <row r="66" spans="2:11" s="20" customFormat="1" ht="20.25">
      <c r="B66" s="38"/>
      <c r="C66" s="38"/>
      <c r="D66" s="8"/>
      <c r="E66" s="8"/>
      <c r="F66" s="93"/>
      <c r="G66" s="93"/>
      <c r="H66" s="93"/>
      <c r="I66" s="19"/>
      <c r="J66" s="198"/>
      <c r="K66" s="198"/>
    </row>
    <row r="67" spans="2:11" s="20" customFormat="1" ht="21" thickBot="1">
      <c r="B67" s="38"/>
      <c r="C67" s="38"/>
      <c r="D67" s="8"/>
      <c r="E67" s="8"/>
      <c r="F67" s="93"/>
      <c r="G67" s="93"/>
      <c r="H67" s="93"/>
      <c r="I67" s="36"/>
      <c r="J67" s="930"/>
      <c r="K67" s="198"/>
    </row>
    <row r="68" spans="2:11" s="20" customFormat="1" ht="21" thickBot="1">
      <c r="B68" s="39"/>
      <c r="C68" s="614"/>
      <c r="D68" s="40"/>
      <c r="E68" s="40"/>
      <c r="F68" s="85"/>
      <c r="G68" s="85"/>
      <c r="H68" s="933"/>
      <c r="I68" s="36"/>
      <c r="J68" s="930"/>
      <c r="K68" s="198"/>
    </row>
    <row r="69" spans="2:11" s="20" customFormat="1" ht="21" thickBot="1">
      <c r="B69" s="45"/>
      <c r="C69" s="615"/>
      <c r="D69" s="46"/>
      <c r="E69" s="46"/>
      <c r="F69" s="169"/>
      <c r="G69" s="169"/>
      <c r="H69" s="934"/>
      <c r="I69" s="36"/>
      <c r="J69" s="930"/>
      <c r="K69" s="198"/>
    </row>
    <row r="70" spans="2:11" s="20" customFormat="1" ht="21" thickBot="1">
      <c r="B70" s="41"/>
      <c r="C70" s="616"/>
      <c r="D70" s="42"/>
      <c r="E70" s="42"/>
      <c r="F70" s="86"/>
      <c r="G70" s="86"/>
      <c r="H70" s="935"/>
      <c r="I70" s="36"/>
      <c r="J70" s="930"/>
      <c r="K70" s="198"/>
    </row>
    <row r="71" spans="2:11" s="20" customFormat="1" ht="20.25">
      <c r="B71" s="39"/>
      <c r="C71" s="614"/>
      <c r="D71" s="40"/>
      <c r="E71" s="40"/>
      <c r="F71" s="85"/>
      <c r="G71" s="85"/>
      <c r="H71" s="933"/>
      <c r="I71" s="36"/>
      <c r="J71" s="930"/>
      <c r="K71" s="198"/>
    </row>
    <row r="72" spans="2:11" s="20" customFormat="1" ht="20.25">
      <c r="B72" s="41"/>
      <c r="C72" s="616"/>
      <c r="D72" s="42"/>
      <c r="E72" s="42"/>
      <c r="F72" s="86"/>
      <c r="G72" s="86"/>
      <c r="H72" s="935"/>
      <c r="I72" s="931"/>
      <c r="J72" s="930"/>
      <c r="K72" s="198"/>
    </row>
    <row r="73" spans="2:11" s="20" customFormat="1" ht="21" thickBot="1">
      <c r="B73" s="43"/>
      <c r="C73" s="617"/>
      <c r="D73" s="44"/>
      <c r="E73" s="44"/>
      <c r="F73" s="87"/>
      <c r="G73" s="87"/>
      <c r="H73" s="936"/>
      <c r="I73" s="36"/>
      <c r="J73" s="930"/>
      <c r="K73" s="198"/>
    </row>
    <row r="74" spans="2:11" s="20" customFormat="1" ht="20.25">
      <c r="B74" s="41"/>
      <c r="C74" s="616"/>
      <c r="D74" s="42"/>
      <c r="E74" s="42"/>
      <c r="F74" s="86"/>
      <c r="G74" s="86"/>
      <c r="H74" s="935"/>
      <c r="I74" s="36"/>
      <c r="J74" s="930"/>
      <c r="K74" s="198"/>
    </row>
    <row r="75" spans="2:11" s="20" customFormat="1" ht="21" thickBot="1">
      <c r="B75" s="41"/>
      <c r="C75" s="616"/>
      <c r="D75" s="42"/>
      <c r="E75" s="42"/>
      <c r="F75" s="86"/>
      <c r="G75" s="86"/>
      <c r="H75" s="935"/>
      <c r="I75" s="36"/>
      <c r="J75" s="930"/>
      <c r="K75" s="198"/>
    </row>
    <row r="76" spans="2:11" s="20" customFormat="1" ht="20.25">
      <c r="B76" s="39"/>
      <c r="C76" s="614"/>
      <c r="D76" s="40"/>
      <c r="E76" s="40"/>
      <c r="F76" s="746"/>
      <c r="G76" s="746"/>
      <c r="H76" s="937"/>
      <c r="I76" s="36"/>
      <c r="J76" s="930"/>
      <c r="K76" s="198"/>
    </row>
    <row r="77" spans="2:11" s="33" customFormat="1" ht="21" thickBot="1">
      <c r="B77" s="43"/>
      <c r="C77" s="617"/>
      <c r="D77" s="44"/>
      <c r="E77" s="44"/>
      <c r="F77" s="747"/>
      <c r="G77" s="747"/>
      <c r="H77" s="938"/>
      <c r="I77" s="36"/>
      <c r="J77" s="930"/>
      <c r="K77" s="198"/>
    </row>
    <row r="78" spans="2:11" s="20" customFormat="1" ht="21" thickBot="1">
      <c r="B78" s="41"/>
      <c r="C78" s="616"/>
      <c r="D78" s="42"/>
      <c r="E78" s="42"/>
      <c r="F78" s="748"/>
      <c r="G78" s="748"/>
      <c r="H78" s="939"/>
      <c r="I78" s="36"/>
      <c r="J78" s="930"/>
      <c r="K78" s="198"/>
    </row>
    <row r="79" spans="2:11" s="20" customFormat="1" ht="21" thickBot="1">
      <c r="B79" s="45"/>
      <c r="C79" s="615"/>
      <c r="D79" s="46"/>
      <c r="E79" s="46"/>
      <c r="F79" s="749"/>
      <c r="G79" s="749"/>
      <c r="H79" s="750"/>
      <c r="I79" s="36"/>
      <c r="J79" s="930"/>
      <c r="K79" s="198"/>
    </row>
    <row r="80" spans="2:11" s="20" customFormat="1" ht="21" thickBot="1">
      <c r="B80" s="41"/>
      <c r="C80" s="616"/>
      <c r="D80" s="42"/>
      <c r="E80" s="42"/>
      <c r="F80" s="748"/>
      <c r="G80" s="748"/>
      <c r="H80" s="939"/>
      <c r="I80" s="36"/>
      <c r="J80" s="930"/>
      <c r="K80" s="198"/>
    </row>
    <row r="81" spans="2:11" s="20" customFormat="1" ht="21" thickBot="1">
      <c r="B81" s="45"/>
      <c r="C81" s="615"/>
      <c r="D81" s="46"/>
      <c r="E81" s="46"/>
      <c r="F81" s="749"/>
      <c r="G81" s="749"/>
      <c r="H81" s="750"/>
      <c r="I81" s="932"/>
      <c r="J81" s="930"/>
      <c r="K81" s="198"/>
    </row>
    <row r="82" spans="2:11" s="20" customFormat="1" ht="21" thickBot="1">
      <c r="B82" s="41"/>
      <c r="C82" s="616"/>
      <c r="D82" s="42"/>
      <c r="E82" s="42"/>
      <c r="F82" s="748"/>
      <c r="G82" s="748"/>
      <c r="H82" s="939"/>
      <c r="I82" s="36"/>
      <c r="J82" s="930"/>
      <c r="K82" s="198"/>
    </row>
    <row r="83" spans="2:11" s="20" customFormat="1" ht="21" thickBot="1">
      <c r="B83" s="45"/>
      <c r="C83" s="615"/>
      <c r="D83" s="46"/>
      <c r="E83" s="46"/>
      <c r="F83" s="749"/>
      <c r="G83" s="749"/>
      <c r="H83" s="750"/>
      <c r="I83" s="932"/>
      <c r="J83" s="930"/>
      <c r="K83" s="198"/>
    </row>
    <row r="84" spans="2:11" s="20" customFormat="1" ht="21" thickBot="1">
      <c r="B84" s="41"/>
      <c r="C84" s="616"/>
      <c r="D84" s="42"/>
      <c r="E84" s="42"/>
      <c r="F84" s="748"/>
      <c r="G84" s="748"/>
      <c r="H84" s="939"/>
      <c r="I84" s="36"/>
      <c r="J84" s="930"/>
      <c r="K84" s="198"/>
    </row>
    <row r="85" spans="2:11" s="20" customFormat="1" ht="21" thickBot="1">
      <c r="B85" s="45"/>
      <c r="C85" s="615"/>
      <c r="D85" s="46"/>
      <c r="E85" s="46"/>
      <c r="F85" s="749"/>
      <c r="G85" s="749"/>
      <c r="H85" s="750"/>
      <c r="I85" s="36"/>
      <c r="J85" s="930"/>
      <c r="K85" s="198"/>
    </row>
    <row r="86" spans="2:11" s="20" customFormat="1" ht="21" thickBot="1">
      <c r="B86" s="45"/>
      <c r="C86" s="615"/>
      <c r="D86" s="46"/>
      <c r="E86" s="46"/>
      <c r="F86" s="751"/>
      <c r="G86" s="751"/>
      <c r="H86" s="750"/>
      <c r="I86" s="36"/>
      <c r="J86" s="930"/>
      <c r="K86" s="198"/>
    </row>
    <row r="87" spans="2:11" s="20" customFormat="1" ht="20.25">
      <c r="B87" s="47"/>
      <c r="C87" s="47"/>
      <c r="D87" s="8"/>
      <c r="E87" s="8"/>
      <c r="F87" s="901"/>
      <c r="G87" s="901"/>
      <c r="H87" s="901"/>
      <c r="I87" s="36"/>
      <c r="J87" s="930"/>
      <c r="K87" s="198"/>
    </row>
    <row r="88" spans="2:11" s="20" customFormat="1" ht="20.25">
      <c r="B88" s="47"/>
      <c r="C88" s="47"/>
      <c r="D88" s="48"/>
      <c r="E88" s="48"/>
      <c r="F88" s="49"/>
      <c r="G88" s="49"/>
      <c r="H88" s="49"/>
      <c r="I88" s="19"/>
      <c r="J88" s="198"/>
      <c r="K88" s="198"/>
    </row>
    <row r="89" spans="2:11" s="20" customFormat="1" ht="20.25">
      <c r="B89" s="50"/>
      <c r="C89" s="50"/>
      <c r="D89" s="48"/>
      <c r="E89" s="48"/>
      <c r="F89" s="51"/>
      <c r="G89" s="51"/>
      <c r="H89" s="51"/>
      <c r="I89" s="19"/>
      <c r="J89" s="198"/>
      <c r="K89" s="19"/>
    </row>
    <row r="90" spans="2:11" s="20" customFormat="1" ht="20.25">
      <c r="B90" s="47"/>
      <c r="C90" s="47"/>
      <c r="D90" s="48"/>
      <c r="E90" s="48"/>
      <c r="F90" s="49"/>
      <c r="G90" s="49"/>
      <c r="H90" s="49"/>
      <c r="I90" s="19"/>
      <c r="J90" s="198"/>
      <c r="K90" s="19"/>
    </row>
    <row r="91" spans="2:11" s="20" customFormat="1" ht="20.25">
      <c r="B91" s="47"/>
      <c r="C91" s="47"/>
      <c r="D91" s="48"/>
      <c r="E91" s="48"/>
      <c r="F91" s="49"/>
      <c r="G91" s="49"/>
      <c r="H91" s="49"/>
      <c r="I91" s="19"/>
      <c r="J91" s="198"/>
      <c r="K91" s="19"/>
    </row>
    <row r="92" spans="2:11" s="20" customFormat="1" ht="20.25">
      <c r="B92" s="50"/>
      <c r="C92" s="50"/>
      <c r="D92" s="48"/>
      <c r="E92" s="48"/>
      <c r="F92" s="51"/>
      <c r="G92" s="51"/>
      <c r="H92" s="51"/>
      <c r="I92" s="19"/>
      <c r="J92" s="198"/>
      <c r="K92" s="19"/>
    </row>
    <row r="93" spans="2:11" s="20" customFormat="1" ht="20.25">
      <c r="B93" s="53"/>
      <c r="C93" s="53"/>
      <c r="D93" s="48"/>
      <c r="E93" s="48"/>
      <c r="F93" s="54"/>
      <c r="G93" s="54"/>
      <c r="H93" s="54"/>
      <c r="I93" s="19"/>
      <c r="J93" s="198"/>
      <c r="K93" s="19"/>
    </row>
    <row r="94" spans="2:11" s="20" customFormat="1" ht="20.25">
      <c r="B94" s="53"/>
      <c r="C94" s="53"/>
      <c r="D94" s="48"/>
      <c r="E94" s="48"/>
      <c r="F94" s="54"/>
      <c r="G94" s="54"/>
      <c r="H94" s="54"/>
      <c r="I94" s="19"/>
      <c r="J94" s="198"/>
      <c r="K94" s="19"/>
    </row>
    <row r="95" spans="2:11" s="20" customFormat="1" ht="20.25">
      <c r="B95" s="53"/>
      <c r="C95" s="53"/>
      <c r="D95" s="48"/>
      <c r="E95" s="48"/>
      <c r="F95" s="54"/>
      <c r="G95" s="54"/>
      <c r="H95" s="54"/>
      <c r="I95" s="19"/>
      <c r="J95" s="198"/>
      <c r="K95" s="19"/>
    </row>
    <row r="96" spans="2:11" s="20" customFormat="1" ht="20.25">
      <c r="B96" s="56"/>
      <c r="C96" s="56"/>
      <c r="D96" s="48"/>
      <c r="E96" s="48"/>
      <c r="F96" s="57"/>
      <c r="G96" s="57"/>
      <c r="H96" s="57"/>
      <c r="I96" s="19"/>
      <c r="J96" s="198"/>
      <c r="K96" s="19"/>
    </row>
    <row r="97" spans="2:11" s="20" customFormat="1" ht="20.25">
      <c r="B97" s="56"/>
      <c r="C97" s="56"/>
      <c r="D97" s="48"/>
      <c r="E97" s="48"/>
      <c r="F97" s="57"/>
      <c r="G97" s="57"/>
      <c r="H97" s="57"/>
      <c r="I97" s="19"/>
      <c r="J97" s="198"/>
      <c r="K97" s="19"/>
    </row>
    <row r="98" spans="2:11" s="20" customFormat="1" ht="20.25">
      <c r="B98" s="56"/>
      <c r="C98" s="56"/>
      <c r="D98" s="8"/>
      <c r="E98" s="8"/>
      <c r="F98" s="58"/>
      <c r="G98" s="58"/>
      <c r="H98" s="58"/>
      <c r="I98" s="19"/>
      <c r="J98" s="198"/>
      <c r="K98" s="19"/>
    </row>
    <row r="99" spans="2:11" s="20" customFormat="1" ht="20.25">
      <c r="B99" s="56"/>
      <c r="C99" s="56"/>
      <c r="D99" s="8"/>
      <c r="E99" s="8"/>
      <c r="F99" s="58"/>
      <c r="G99" s="58"/>
      <c r="H99" s="58"/>
      <c r="I99" s="19"/>
      <c r="J99" s="198"/>
      <c r="K99" s="19"/>
    </row>
    <row r="100" spans="2:11" s="20" customFormat="1" ht="20.25">
      <c r="B100" s="56"/>
      <c r="C100" s="56"/>
      <c r="D100" s="8"/>
      <c r="E100" s="8"/>
      <c r="F100" s="58"/>
      <c r="G100" s="58"/>
      <c r="H100" s="58"/>
      <c r="I100" s="19"/>
      <c r="J100" s="198"/>
      <c r="K100" s="19"/>
    </row>
    <row r="101" spans="2:11" s="20" customFormat="1" ht="20.25">
      <c r="B101" s="56"/>
      <c r="C101" s="56"/>
      <c r="D101" s="8"/>
      <c r="E101" s="8"/>
      <c r="F101" s="58"/>
      <c r="G101" s="58"/>
      <c r="H101" s="58"/>
      <c r="I101" s="19"/>
      <c r="J101" s="198"/>
      <c r="K101" s="19"/>
    </row>
    <row r="102" spans="2:11" s="20" customFormat="1" ht="20.25">
      <c r="B102" s="56"/>
      <c r="C102" s="56"/>
      <c r="D102" s="8"/>
      <c r="E102" s="8"/>
      <c r="F102" s="58"/>
      <c r="G102" s="58"/>
      <c r="H102" s="58"/>
      <c r="I102" s="19"/>
      <c r="J102" s="198"/>
      <c r="K102" s="19"/>
    </row>
    <row r="103" spans="2:11" s="20" customFormat="1" ht="20.25">
      <c r="B103" s="56"/>
      <c r="C103" s="56"/>
      <c r="D103" s="8"/>
      <c r="E103" s="8"/>
      <c r="F103" s="58"/>
      <c r="G103" s="58"/>
      <c r="H103" s="58"/>
      <c r="I103" s="19"/>
      <c r="J103" s="198"/>
      <c r="K103" s="19"/>
    </row>
    <row r="104" spans="2:11" s="20" customFormat="1" ht="20.25">
      <c r="B104" s="56"/>
      <c r="C104" s="56"/>
      <c r="D104" s="8"/>
      <c r="E104" s="8"/>
      <c r="F104" s="58"/>
      <c r="G104" s="58"/>
      <c r="H104" s="58"/>
      <c r="I104" s="19"/>
      <c r="J104" s="198"/>
      <c r="K104" s="19"/>
    </row>
    <row r="105" spans="2:11" s="20" customFormat="1" ht="20.25">
      <c r="B105" s="56"/>
      <c r="C105" s="56"/>
      <c r="D105" s="8"/>
      <c r="E105" s="8"/>
      <c r="F105" s="58"/>
      <c r="G105" s="58"/>
      <c r="H105" s="58"/>
      <c r="I105" s="19"/>
      <c r="J105" s="198"/>
      <c r="K105" s="19"/>
    </row>
    <row r="106" spans="2:11" s="20" customFormat="1" ht="20.25">
      <c r="B106" s="56"/>
      <c r="C106" s="56"/>
      <c r="D106" s="8"/>
      <c r="E106" s="8"/>
      <c r="F106" s="58"/>
      <c r="G106" s="58"/>
      <c r="H106" s="58"/>
      <c r="I106" s="19"/>
      <c r="J106" s="198"/>
      <c r="K106" s="19"/>
    </row>
    <row r="107" spans="2:11" s="20" customFormat="1" ht="20.25">
      <c r="B107" s="56"/>
      <c r="C107" s="56"/>
      <c r="D107" s="8"/>
      <c r="E107" s="8"/>
      <c r="F107" s="58"/>
      <c r="G107" s="58"/>
      <c r="H107" s="58"/>
      <c r="I107" s="19"/>
      <c r="J107" s="198"/>
      <c r="K107" s="19"/>
    </row>
    <row r="108" spans="2:11" s="20" customFormat="1" ht="20.25">
      <c r="B108" s="56"/>
      <c r="C108" s="56"/>
      <c r="D108" s="8"/>
      <c r="E108" s="8"/>
      <c r="F108" s="58"/>
      <c r="G108" s="58"/>
      <c r="H108" s="58"/>
      <c r="I108" s="19"/>
      <c r="J108" s="198"/>
      <c r="K108" s="19"/>
    </row>
    <row r="109" spans="2:11" s="20" customFormat="1" ht="20.25">
      <c r="B109" s="56"/>
      <c r="C109" s="56"/>
      <c r="D109" s="8"/>
      <c r="E109" s="8"/>
      <c r="F109" s="58"/>
      <c r="G109" s="58"/>
      <c r="H109" s="58"/>
      <c r="I109" s="19"/>
      <c r="J109" s="198"/>
      <c r="K109" s="19"/>
    </row>
    <row r="110" spans="2:11" s="20" customFormat="1" ht="20.25">
      <c r="B110" s="56"/>
      <c r="C110" s="56"/>
      <c r="D110" s="8"/>
      <c r="E110" s="8"/>
      <c r="F110" s="58"/>
      <c r="G110" s="58"/>
      <c r="H110" s="58"/>
      <c r="I110" s="19"/>
      <c r="J110" s="198"/>
      <c r="K110" s="19"/>
    </row>
    <row r="111" spans="2:11" s="20" customFormat="1" ht="20.25">
      <c r="B111" s="56"/>
      <c r="C111" s="56"/>
      <c r="D111" s="8"/>
      <c r="E111" s="8"/>
      <c r="F111" s="58"/>
      <c r="G111" s="58"/>
      <c r="H111" s="58"/>
      <c r="I111" s="19"/>
      <c r="J111" s="198"/>
      <c r="K111" s="19"/>
    </row>
    <row r="112" spans="2:11" s="20" customFormat="1" ht="20.25">
      <c r="B112" s="56"/>
      <c r="C112" s="56"/>
      <c r="D112" s="8"/>
      <c r="E112" s="8"/>
      <c r="F112" s="58"/>
      <c r="G112" s="58"/>
      <c r="H112" s="58"/>
      <c r="I112" s="19"/>
      <c r="J112" s="198"/>
      <c r="K112" s="19"/>
    </row>
    <row r="113" spans="2:11" s="20" customFormat="1" ht="20.25">
      <c r="B113" s="56"/>
      <c r="C113" s="56"/>
      <c r="D113" s="8"/>
      <c r="E113" s="8"/>
      <c r="F113" s="58"/>
      <c r="G113" s="58"/>
      <c r="H113" s="58"/>
      <c r="I113" s="19"/>
      <c r="J113" s="198"/>
      <c r="K113" s="19"/>
    </row>
    <row r="114" spans="2:11" s="20" customFormat="1" ht="20.25">
      <c r="B114" s="56"/>
      <c r="C114" s="56"/>
      <c r="D114" s="8"/>
      <c r="E114" s="8"/>
      <c r="F114" s="58"/>
      <c r="G114" s="58"/>
      <c r="H114" s="58"/>
      <c r="I114" s="19"/>
      <c r="J114" s="198"/>
      <c r="K114" s="19"/>
    </row>
    <row r="115" spans="2:11" s="20" customFormat="1" ht="20.25">
      <c r="B115" s="56"/>
      <c r="C115" s="56"/>
      <c r="D115" s="8"/>
      <c r="E115" s="8"/>
      <c r="F115" s="58"/>
      <c r="G115" s="58"/>
      <c r="H115" s="58"/>
      <c r="I115" s="19"/>
      <c r="J115" s="198"/>
      <c r="K115" s="19"/>
    </row>
    <row r="116" spans="2:11" s="20" customFormat="1" ht="20.25">
      <c r="B116" s="56"/>
      <c r="C116" s="56"/>
      <c r="D116" s="8"/>
      <c r="E116" s="8"/>
      <c r="F116" s="58"/>
      <c r="G116" s="58"/>
      <c r="H116" s="58"/>
      <c r="I116" s="19"/>
      <c r="J116" s="198"/>
      <c r="K116" s="19"/>
    </row>
    <row r="117" spans="2:11" s="20" customFormat="1" ht="20.25">
      <c r="B117" s="56"/>
      <c r="C117" s="56"/>
      <c r="D117" s="8"/>
      <c r="E117" s="8"/>
      <c r="F117" s="58"/>
      <c r="G117" s="58"/>
      <c r="H117" s="58"/>
      <c r="I117" s="19"/>
      <c r="J117" s="198"/>
      <c r="K117" s="19"/>
    </row>
    <row r="118" spans="2:11" s="20" customFormat="1" ht="20.25">
      <c r="B118" s="56"/>
      <c r="C118" s="56"/>
      <c r="D118" s="8"/>
      <c r="E118" s="8"/>
      <c r="F118" s="58"/>
      <c r="G118" s="58"/>
      <c r="H118" s="58"/>
      <c r="I118" s="19"/>
      <c r="J118" s="198"/>
      <c r="K118" s="19"/>
    </row>
    <row r="119" spans="2:11" s="20" customFormat="1" ht="20.25">
      <c r="B119" s="56"/>
      <c r="C119" s="56"/>
      <c r="D119" s="8"/>
      <c r="E119" s="8"/>
      <c r="F119" s="58"/>
      <c r="G119" s="58"/>
      <c r="H119" s="58"/>
      <c r="I119" s="19"/>
      <c r="J119" s="198"/>
      <c r="K119" s="19"/>
    </row>
    <row r="120" spans="2:11" s="20" customFormat="1" ht="20.25">
      <c r="B120" s="56"/>
      <c r="C120" s="56"/>
      <c r="D120" s="8"/>
      <c r="E120" s="8"/>
      <c r="F120" s="58"/>
      <c r="G120" s="58"/>
      <c r="H120" s="58"/>
      <c r="I120" s="19"/>
      <c r="J120" s="198"/>
      <c r="K120" s="19"/>
    </row>
    <row r="121" spans="2:11" s="20" customFormat="1" ht="20.25">
      <c r="B121" s="56"/>
      <c r="C121" s="56"/>
      <c r="D121" s="8"/>
      <c r="E121" s="8"/>
      <c r="F121" s="58"/>
      <c r="G121" s="58"/>
      <c r="H121" s="58"/>
      <c r="I121" s="9"/>
      <c r="J121" s="198"/>
      <c r="K121" s="19"/>
    </row>
    <row r="122" spans="2:11" s="20" customFormat="1" ht="20.25">
      <c r="B122" s="56"/>
      <c r="C122" s="56"/>
      <c r="D122" s="8"/>
      <c r="E122" s="8"/>
      <c r="F122" s="58"/>
      <c r="G122" s="58"/>
      <c r="H122" s="58"/>
      <c r="I122" s="9"/>
      <c r="J122" s="198"/>
      <c r="K122" s="19"/>
    </row>
    <row r="123" spans="2:11" s="20" customFormat="1" ht="20.25">
      <c r="B123" s="56"/>
      <c r="C123" s="56"/>
      <c r="D123" s="8"/>
      <c r="E123" s="8"/>
      <c r="F123" s="58"/>
      <c r="G123" s="58"/>
      <c r="H123" s="58"/>
      <c r="I123" s="9"/>
      <c r="J123" s="198"/>
      <c r="K123" s="19"/>
    </row>
    <row r="124" spans="2:11" s="20" customFormat="1" ht="20.25">
      <c r="B124" s="56"/>
      <c r="C124" s="56"/>
      <c r="D124" s="8"/>
      <c r="E124" s="8"/>
      <c r="F124" s="58"/>
      <c r="G124" s="58"/>
      <c r="H124" s="58"/>
      <c r="I124" s="9"/>
      <c r="J124" s="198"/>
      <c r="K124" s="19"/>
    </row>
    <row r="125" spans="2:11" s="20" customFormat="1" ht="20.25">
      <c r="B125" s="56"/>
      <c r="C125" s="56"/>
      <c r="D125" s="8"/>
      <c r="E125" s="8"/>
      <c r="F125" s="58"/>
      <c r="G125" s="58"/>
      <c r="H125" s="58"/>
      <c r="I125" s="9"/>
      <c r="J125" s="198"/>
      <c r="K125" s="19"/>
    </row>
    <row r="126" spans="2:11" s="20" customFormat="1" ht="20.25">
      <c r="B126" s="56"/>
      <c r="C126" s="56"/>
      <c r="D126" s="8"/>
      <c r="E126" s="8"/>
      <c r="F126" s="58"/>
      <c r="G126" s="58"/>
      <c r="H126" s="58"/>
      <c r="I126" s="9"/>
      <c r="J126" s="198"/>
      <c r="K126" s="19"/>
    </row>
    <row r="127" spans="2:11" s="20" customFormat="1" ht="20.25">
      <c r="B127" s="56"/>
      <c r="C127" s="56"/>
      <c r="D127" s="8"/>
      <c r="E127" s="8"/>
      <c r="F127" s="58"/>
      <c r="G127" s="58"/>
      <c r="H127" s="58"/>
      <c r="I127" s="9"/>
      <c r="J127" s="198"/>
      <c r="K127" s="19"/>
    </row>
    <row r="128" spans="2:11" ht="20.25">
      <c r="B128" s="56"/>
      <c r="C128" s="56"/>
      <c r="D128" s="8"/>
      <c r="E128" s="8"/>
      <c r="F128" s="58"/>
      <c r="G128" s="58"/>
      <c r="H128" s="58"/>
      <c r="I128" s="9"/>
      <c r="J128" s="198"/>
      <c r="K128" s="9"/>
    </row>
    <row r="129" spans="2:11" ht="20.25">
      <c r="B129" s="7"/>
      <c r="C129" s="7"/>
      <c r="D129" s="8"/>
      <c r="E129" s="8"/>
      <c r="F129" s="59"/>
      <c r="G129" s="59"/>
      <c r="H129" s="59"/>
      <c r="I129" s="9"/>
      <c r="J129" s="198"/>
      <c r="K129" s="9"/>
    </row>
    <row r="130" spans="2:11" ht="20.25">
      <c r="B130" s="7"/>
      <c r="C130" s="7"/>
      <c r="D130" s="8"/>
      <c r="E130" s="8"/>
      <c r="F130" s="59"/>
      <c r="G130" s="59"/>
      <c r="H130" s="59"/>
      <c r="I130" s="9"/>
      <c r="J130" s="198"/>
      <c r="K130" s="9"/>
    </row>
    <row r="131" spans="2:11" ht="20.25">
      <c r="B131" s="7"/>
      <c r="C131" s="7"/>
      <c r="D131" s="8"/>
      <c r="E131" s="8"/>
      <c r="F131" s="59"/>
      <c r="G131" s="59"/>
      <c r="H131" s="59"/>
      <c r="I131" s="9"/>
      <c r="J131" s="198"/>
      <c r="K131" s="9"/>
    </row>
    <row r="132" spans="2:11" ht="20.25">
      <c r="B132" s="7"/>
      <c r="C132" s="7"/>
      <c r="D132" s="8"/>
      <c r="E132" s="8"/>
      <c r="F132" s="59"/>
      <c r="G132" s="59"/>
      <c r="H132" s="59"/>
      <c r="I132" s="9"/>
      <c r="J132" s="198"/>
      <c r="K132" s="9"/>
    </row>
    <row r="133" spans="2:11" ht="20.25">
      <c r="B133" s="7"/>
      <c r="C133" s="7"/>
      <c r="D133" s="8"/>
      <c r="E133" s="8"/>
      <c r="F133" s="59"/>
      <c r="G133" s="59"/>
      <c r="H133" s="59"/>
      <c r="I133" s="9"/>
      <c r="J133" s="72"/>
      <c r="K133" s="9"/>
    </row>
    <row r="134" spans="2:11" ht="20.25">
      <c r="B134" s="7"/>
      <c r="C134" s="7"/>
      <c r="D134" s="8"/>
      <c r="E134" s="8"/>
      <c r="F134" s="59"/>
      <c r="G134" s="59"/>
      <c r="H134" s="59"/>
      <c r="I134" s="9"/>
      <c r="J134" s="72"/>
      <c r="K134" s="9"/>
    </row>
    <row r="135" spans="2:11" ht="20.25">
      <c r="B135" s="7"/>
      <c r="C135" s="7"/>
      <c r="D135" s="8"/>
      <c r="E135" s="8"/>
      <c r="F135" s="59"/>
      <c r="G135" s="59"/>
      <c r="H135" s="59"/>
      <c r="I135" s="9"/>
      <c r="J135" s="72"/>
      <c r="K135" s="9"/>
    </row>
    <row r="136" spans="2:11" ht="20.25">
      <c r="B136" s="7"/>
      <c r="C136" s="7"/>
      <c r="D136" s="8"/>
      <c r="E136" s="8"/>
      <c r="F136" s="59"/>
      <c r="G136" s="59"/>
      <c r="H136" s="59"/>
      <c r="I136" s="9"/>
      <c r="J136" s="72"/>
      <c r="K136" s="9"/>
    </row>
    <row r="137" spans="2:11" ht="20.25">
      <c r="B137" s="7"/>
      <c r="C137" s="7"/>
      <c r="D137" s="8"/>
      <c r="E137" s="8"/>
      <c r="F137" s="59"/>
      <c r="G137" s="59"/>
      <c r="H137" s="59"/>
      <c r="I137" s="9"/>
      <c r="J137" s="72"/>
      <c r="K137" s="9"/>
    </row>
    <row r="138" spans="2:11" ht="20.25">
      <c r="B138" s="7"/>
      <c r="C138" s="7"/>
      <c r="D138" s="8"/>
      <c r="E138" s="8"/>
      <c r="F138" s="59"/>
      <c r="G138" s="59"/>
      <c r="H138" s="59"/>
      <c r="I138" s="9"/>
      <c r="J138" s="72"/>
      <c r="K138" s="9"/>
    </row>
    <row r="139" spans="2:11" ht="20.25">
      <c r="B139" s="7"/>
      <c r="C139" s="7"/>
      <c r="D139" s="8"/>
      <c r="E139" s="8"/>
      <c r="F139" s="59"/>
      <c r="G139" s="59"/>
      <c r="H139" s="59"/>
      <c r="I139" s="9"/>
      <c r="J139" s="72"/>
      <c r="K139" s="9"/>
    </row>
    <row r="140" spans="2:11" ht="20.25">
      <c r="B140" s="7"/>
      <c r="C140" s="7"/>
      <c r="D140" s="8"/>
      <c r="E140" s="8"/>
      <c r="F140" s="59"/>
      <c r="G140" s="59"/>
      <c r="H140" s="59"/>
      <c r="I140" s="9"/>
      <c r="J140" s="72"/>
      <c r="K140" s="9"/>
    </row>
    <row r="141" spans="2:11" ht="20.25">
      <c r="B141" s="7"/>
      <c r="C141" s="7"/>
      <c r="D141" s="8"/>
      <c r="E141" s="8"/>
      <c r="F141" s="59"/>
      <c r="G141" s="59"/>
      <c r="H141" s="59"/>
      <c r="I141" s="9"/>
      <c r="J141" s="72"/>
      <c r="K141" s="9"/>
    </row>
    <row r="142" spans="2:11" ht="20.25">
      <c r="B142" s="7"/>
      <c r="C142" s="7"/>
      <c r="D142" s="8"/>
      <c r="E142" s="8"/>
      <c r="F142" s="59"/>
      <c r="G142" s="59"/>
      <c r="H142" s="59"/>
      <c r="I142" s="9"/>
      <c r="J142" s="72"/>
      <c r="K142" s="9"/>
    </row>
    <row r="143" spans="2:11" ht="20.25">
      <c r="B143" s="7"/>
      <c r="C143" s="7"/>
      <c r="D143" s="8"/>
      <c r="E143" s="8"/>
      <c r="F143" s="59"/>
      <c r="G143" s="59"/>
      <c r="H143" s="59"/>
      <c r="I143" s="9"/>
      <c r="J143" s="72"/>
      <c r="K143" s="9"/>
    </row>
    <row r="144" spans="2:11" ht="20.25">
      <c r="B144" s="7"/>
      <c r="C144" s="7"/>
      <c r="D144" s="8"/>
      <c r="E144" s="8"/>
      <c r="F144" s="59"/>
      <c r="G144" s="59"/>
      <c r="H144" s="59"/>
      <c r="I144" s="9"/>
      <c r="J144" s="72"/>
      <c r="K144" s="9"/>
    </row>
    <row r="145" spans="2:11" ht="20.25">
      <c r="B145" s="7"/>
      <c r="C145" s="7"/>
      <c r="D145" s="8"/>
      <c r="E145" s="8"/>
      <c r="F145" s="59"/>
      <c r="G145" s="59"/>
      <c r="H145" s="59"/>
      <c r="I145" s="9"/>
      <c r="J145" s="72"/>
      <c r="K145" s="9"/>
    </row>
    <row r="146" spans="2:11" ht="20.25">
      <c r="B146" s="7"/>
      <c r="C146" s="7"/>
      <c r="D146" s="8"/>
      <c r="E146" s="8"/>
      <c r="F146" s="59"/>
      <c r="G146" s="59"/>
      <c r="H146" s="59"/>
      <c r="I146" s="9"/>
      <c r="J146" s="72"/>
      <c r="K146" s="9"/>
    </row>
    <row r="147" spans="2:11" ht="20.25">
      <c r="B147" s="7"/>
      <c r="C147" s="7"/>
      <c r="D147" s="8"/>
      <c r="E147" s="8"/>
      <c r="F147" s="59"/>
      <c r="G147" s="59"/>
      <c r="H147" s="59"/>
      <c r="I147" s="9"/>
      <c r="J147" s="72"/>
      <c r="K147" s="9"/>
    </row>
    <row r="148" spans="2:11" ht="20.25">
      <c r="B148" s="7"/>
      <c r="C148" s="7"/>
      <c r="D148" s="8"/>
      <c r="E148" s="8"/>
      <c r="F148" s="59"/>
      <c r="G148" s="59"/>
      <c r="H148" s="59"/>
      <c r="I148" s="9"/>
      <c r="J148" s="72"/>
      <c r="K148" s="9"/>
    </row>
    <row r="149" spans="2:11" ht="20.25">
      <c r="B149" s="7"/>
      <c r="C149" s="7"/>
      <c r="D149" s="8"/>
      <c r="E149" s="8"/>
      <c r="F149" s="59"/>
      <c r="G149" s="59"/>
      <c r="H149" s="59"/>
      <c r="I149" s="9"/>
      <c r="J149" s="72"/>
      <c r="K149" s="9"/>
    </row>
    <row r="150" spans="2:11" ht="20.25">
      <c r="B150" s="7"/>
      <c r="C150" s="7"/>
      <c r="D150" s="8"/>
      <c r="E150" s="8"/>
      <c r="F150" s="59"/>
      <c r="G150" s="59"/>
      <c r="H150" s="59"/>
      <c r="I150" s="9"/>
      <c r="J150" s="72"/>
      <c r="K150" s="9"/>
    </row>
    <row r="151" spans="2:11" ht="20.25">
      <c r="B151" s="7"/>
      <c r="C151" s="7"/>
      <c r="D151" s="8"/>
      <c r="E151" s="8"/>
      <c r="F151" s="59"/>
      <c r="G151" s="59"/>
      <c r="H151" s="59"/>
      <c r="I151" s="9"/>
      <c r="J151" s="72"/>
      <c r="K151" s="9"/>
    </row>
    <row r="152" spans="2:11" ht="20.25">
      <c r="B152" s="7"/>
      <c r="C152" s="7"/>
      <c r="D152" s="8"/>
      <c r="E152" s="8"/>
      <c r="F152" s="59"/>
      <c r="G152" s="59"/>
      <c r="H152" s="59"/>
      <c r="I152" s="9"/>
      <c r="J152" s="72"/>
      <c r="K152" s="9"/>
    </row>
    <row r="153" spans="2:11" ht="20.25">
      <c r="B153" s="7"/>
      <c r="C153" s="7"/>
      <c r="D153" s="8"/>
      <c r="E153" s="8"/>
      <c r="F153" s="59"/>
      <c r="G153" s="59"/>
      <c r="H153" s="59"/>
      <c r="I153" s="9"/>
      <c r="J153" s="72"/>
      <c r="K153" s="9"/>
    </row>
    <row r="154" spans="2:11" ht="20.25">
      <c r="B154" s="7"/>
      <c r="C154" s="7"/>
      <c r="D154" s="8"/>
      <c r="E154" s="8"/>
      <c r="F154" s="59"/>
      <c r="G154" s="59"/>
      <c r="H154" s="59"/>
      <c r="I154" s="9"/>
      <c r="J154" s="72"/>
      <c r="K154" s="9"/>
    </row>
    <row r="155" spans="2:11" ht="20.25">
      <c r="B155" s="7"/>
      <c r="C155" s="7"/>
      <c r="D155" s="8"/>
      <c r="E155" s="8"/>
      <c r="F155" s="59"/>
      <c r="G155" s="59"/>
      <c r="H155" s="59"/>
      <c r="I155" s="9"/>
      <c r="J155" s="72"/>
      <c r="K155" s="9"/>
    </row>
    <row r="156" spans="2:11" ht="20.25">
      <c r="B156" s="7"/>
      <c r="C156" s="7"/>
      <c r="D156" s="8"/>
      <c r="E156" s="8"/>
      <c r="F156" s="59"/>
      <c r="G156" s="59"/>
      <c r="H156" s="59"/>
      <c r="I156" s="9"/>
      <c r="J156" s="72"/>
      <c r="K156" s="9"/>
    </row>
    <row r="157" spans="2:11" ht="20.25">
      <c r="B157" s="7"/>
      <c r="C157" s="7"/>
      <c r="D157" s="8"/>
      <c r="E157" s="8"/>
      <c r="F157" s="59"/>
      <c r="G157" s="59"/>
      <c r="H157" s="59"/>
      <c r="I157" s="9"/>
      <c r="J157" s="72"/>
      <c r="K157" s="9"/>
    </row>
    <row r="158" spans="2:11" ht="20.25">
      <c r="B158" s="7"/>
      <c r="C158" s="7"/>
      <c r="D158" s="8"/>
      <c r="E158" s="8"/>
      <c r="F158" s="59"/>
      <c r="G158" s="59"/>
      <c r="H158" s="59"/>
      <c r="I158" s="9"/>
      <c r="J158" s="72"/>
      <c r="K158" s="9"/>
    </row>
    <row r="159" spans="2:11" ht="20.25">
      <c r="B159" s="7"/>
      <c r="C159" s="7"/>
      <c r="D159" s="8"/>
      <c r="E159" s="8"/>
      <c r="F159" s="59"/>
      <c r="G159" s="59"/>
      <c r="H159" s="59"/>
      <c r="I159" s="9"/>
      <c r="J159" s="72"/>
      <c r="K159" s="9"/>
    </row>
    <row r="160" spans="2:11" ht="20.25">
      <c r="B160" s="7"/>
      <c r="C160" s="7"/>
      <c r="D160" s="8"/>
      <c r="E160" s="8"/>
      <c r="F160" s="59"/>
      <c r="G160" s="59"/>
      <c r="H160" s="59"/>
      <c r="I160" s="9"/>
      <c r="J160" s="72"/>
      <c r="K160" s="9"/>
    </row>
    <row r="161" spans="2:11" ht="20.25">
      <c r="B161" s="7"/>
      <c r="C161" s="7"/>
      <c r="D161" s="8"/>
      <c r="E161" s="8"/>
      <c r="F161" s="59"/>
      <c r="G161" s="59"/>
      <c r="H161" s="59"/>
      <c r="I161" s="9"/>
      <c r="J161" s="72"/>
      <c r="K161" s="9"/>
    </row>
    <row r="162" spans="2:11" ht="20.25">
      <c r="B162" s="7"/>
      <c r="C162" s="7"/>
      <c r="D162" s="8"/>
      <c r="E162" s="8"/>
      <c r="F162" s="59"/>
      <c r="G162" s="59"/>
      <c r="H162" s="59"/>
      <c r="I162" s="9"/>
      <c r="J162" s="72"/>
      <c r="K162" s="9"/>
    </row>
    <row r="163" spans="2:11" ht="20.25">
      <c r="B163" s="7"/>
      <c r="C163" s="7"/>
      <c r="D163" s="8"/>
      <c r="E163" s="8"/>
      <c r="F163" s="59"/>
      <c r="G163" s="59"/>
      <c r="H163" s="59"/>
      <c r="I163" s="9"/>
      <c r="J163" s="72"/>
      <c r="K163" s="9"/>
    </row>
    <row r="164" spans="2:11" ht="20.25">
      <c r="B164" s="7"/>
      <c r="C164" s="7"/>
      <c r="D164" s="8"/>
      <c r="E164" s="8"/>
      <c r="F164" s="59"/>
      <c r="G164" s="59"/>
      <c r="H164" s="59"/>
      <c r="I164" s="9"/>
      <c r="J164" s="72"/>
      <c r="K164" s="9"/>
    </row>
    <row r="165" spans="2:11" ht="20.25">
      <c r="B165" s="7"/>
      <c r="C165" s="7"/>
      <c r="D165" s="8"/>
      <c r="E165" s="8"/>
      <c r="F165" s="59"/>
      <c r="G165" s="59"/>
      <c r="H165" s="59"/>
      <c r="I165" s="9"/>
      <c r="J165" s="72"/>
      <c r="K165" s="9"/>
    </row>
    <row r="166" spans="2:11" ht="20.25">
      <c r="B166" s="7"/>
      <c r="C166" s="7"/>
      <c r="D166" s="8"/>
      <c r="E166" s="8"/>
      <c r="F166" s="59"/>
      <c r="G166" s="59"/>
      <c r="H166" s="59"/>
      <c r="I166" s="9"/>
      <c r="J166" s="72"/>
      <c r="K166" s="9"/>
    </row>
    <row r="167" spans="2:11" ht="20.25">
      <c r="B167" s="7"/>
      <c r="C167" s="7"/>
      <c r="D167" s="8"/>
      <c r="E167" s="8"/>
      <c r="F167" s="59"/>
      <c r="G167" s="59"/>
      <c r="H167" s="59"/>
      <c r="I167" s="9"/>
      <c r="J167" s="72"/>
      <c r="K167" s="9"/>
    </row>
    <row r="168" spans="2:11" ht="20.25">
      <c r="B168" s="7"/>
      <c r="C168" s="7"/>
      <c r="D168" s="8"/>
      <c r="E168" s="8"/>
      <c r="F168" s="59"/>
      <c r="G168" s="59"/>
      <c r="H168" s="59"/>
      <c r="I168" s="9"/>
      <c r="J168" s="72"/>
      <c r="K168" s="9"/>
    </row>
    <row r="169" spans="2:11" ht="20.25">
      <c r="B169" s="7"/>
      <c r="C169" s="7"/>
      <c r="D169" s="8"/>
      <c r="E169" s="8"/>
      <c r="F169" s="59"/>
      <c r="G169" s="59"/>
      <c r="H169" s="59"/>
      <c r="I169" s="9"/>
      <c r="J169" s="72"/>
      <c r="K169" s="9"/>
    </row>
    <row r="170" spans="2:11" ht="20.25">
      <c r="B170" s="7"/>
      <c r="C170" s="7"/>
      <c r="D170" s="8"/>
      <c r="E170" s="8"/>
      <c r="F170" s="59"/>
      <c r="G170" s="59"/>
      <c r="H170" s="59"/>
      <c r="I170" s="9"/>
      <c r="J170" s="72"/>
      <c r="K170" s="9"/>
    </row>
    <row r="171" spans="2:10" ht="20.25">
      <c r="B171" s="7"/>
      <c r="C171" s="7"/>
      <c r="D171" s="8"/>
      <c r="E171" s="8"/>
      <c r="F171" s="59"/>
      <c r="G171" s="59"/>
      <c r="H171" s="59"/>
      <c r="J171" s="72"/>
    </row>
    <row r="172" spans="5:10" ht="20.25">
      <c r="E172" s="1"/>
      <c r="J172" s="72"/>
    </row>
    <row r="173" spans="5:10" ht="20.25">
      <c r="E173" s="1"/>
      <c r="J173" s="72"/>
    </row>
    <row r="174" spans="5:10" ht="20.25">
      <c r="E174" s="1"/>
      <c r="J174" s="72"/>
    </row>
    <row r="175" spans="5:10" ht="20.25">
      <c r="E175" s="1"/>
      <c r="J175" s="72"/>
    </row>
    <row r="176" spans="5:10" ht="20.25">
      <c r="E176" s="1"/>
      <c r="J176" s="72"/>
    </row>
    <row r="177" spans="5:10" ht="20.25">
      <c r="E177" s="1"/>
      <c r="J177" s="72"/>
    </row>
    <row r="178" spans="5:10" ht="20.25">
      <c r="E178" s="1"/>
      <c r="J178" s="72"/>
    </row>
    <row r="179" spans="5:10" ht="20.25">
      <c r="E179" s="1"/>
      <c r="J179" s="72"/>
    </row>
    <row r="180" spans="5:10" ht="20.25">
      <c r="E180" s="1"/>
      <c r="J180" s="72"/>
    </row>
    <row r="181" spans="5:10" ht="20.25">
      <c r="E181" s="1"/>
      <c r="J181" s="72"/>
    </row>
    <row r="182" spans="5:10" ht="20.25">
      <c r="E182" s="1"/>
      <c r="J182" s="72"/>
    </row>
    <row r="183" spans="5:10" ht="20.25">
      <c r="E183" s="1"/>
      <c r="J183" s="72"/>
    </row>
    <row r="184" spans="5:10" ht="20.25">
      <c r="E184" s="1"/>
      <c r="J184" s="72"/>
    </row>
    <row r="185" spans="5:10" ht="20.25">
      <c r="E185" s="1"/>
      <c r="J185" s="72"/>
    </row>
    <row r="186" spans="5:10" ht="20.25">
      <c r="E186" s="1"/>
      <c r="J186" s="72"/>
    </row>
    <row r="187" spans="5:10" ht="20.25">
      <c r="E187" s="1"/>
      <c r="J187" s="72"/>
    </row>
    <row r="188" spans="5:10" ht="20.25">
      <c r="E188" s="1"/>
      <c r="J188" s="72"/>
    </row>
    <row r="189" spans="5:10" ht="20.25">
      <c r="E189" s="1"/>
      <c r="J189" s="72"/>
    </row>
    <row r="190" spans="5:10" ht="20.25">
      <c r="E190" s="1"/>
      <c r="J190" s="72"/>
    </row>
    <row r="191" spans="5:10" ht="20.25">
      <c r="E191" s="1"/>
      <c r="J191" s="72"/>
    </row>
    <row r="192" spans="5:10" ht="20.25">
      <c r="E192" s="1"/>
      <c r="J192" s="72"/>
    </row>
    <row r="193" spans="5:10" ht="20.25">
      <c r="E193" s="1"/>
      <c r="J193" s="72"/>
    </row>
    <row r="194" spans="5:10" ht="20.25">
      <c r="E194" s="1"/>
      <c r="J194" s="72"/>
    </row>
    <row r="195" spans="5:10" ht="20.25">
      <c r="E195" s="1"/>
      <c r="J195" s="72"/>
    </row>
    <row r="196" spans="5:10" ht="20.25">
      <c r="E196" s="1"/>
      <c r="J196" s="72"/>
    </row>
    <row r="197" spans="5:10" ht="20.25">
      <c r="E197" s="1"/>
      <c r="J197" s="72"/>
    </row>
    <row r="198" spans="5:10" ht="20.25">
      <c r="E198" s="1"/>
      <c r="J198" s="72"/>
    </row>
    <row r="199" spans="5:10" ht="20.25">
      <c r="E199" s="1"/>
      <c r="J199" s="72"/>
    </row>
    <row r="200" spans="5:10" ht="20.25">
      <c r="E200" s="1"/>
      <c r="J200" s="72"/>
    </row>
    <row r="201" spans="5:10" ht="20.25">
      <c r="E201" s="1"/>
      <c r="J201" s="72"/>
    </row>
    <row r="202" spans="5:10" ht="20.25">
      <c r="E202" s="1"/>
      <c r="J202" s="72"/>
    </row>
    <row r="203" spans="5:10" ht="20.25">
      <c r="E203" s="1"/>
      <c r="J203" s="72"/>
    </row>
    <row r="204" spans="5:10" ht="20.25">
      <c r="E204" s="1"/>
      <c r="J204" s="72"/>
    </row>
    <row r="205" spans="5:10" ht="20.25">
      <c r="E205" s="1"/>
      <c r="J205" s="72"/>
    </row>
    <row r="206" spans="5:10" ht="20.25">
      <c r="E206" s="1"/>
      <c r="J206" s="72"/>
    </row>
    <row r="207" spans="5:10" ht="20.25">
      <c r="E207" s="1"/>
      <c r="J207" s="72"/>
    </row>
    <row r="208" spans="5:10" ht="20.25">
      <c r="E208" s="1"/>
      <c r="J208" s="72"/>
    </row>
    <row r="209" spans="5:10" ht="20.25">
      <c r="E209" s="1"/>
      <c r="J209" s="72"/>
    </row>
    <row r="210" spans="5:10" ht="20.25">
      <c r="E210" s="1"/>
      <c r="J210" s="72"/>
    </row>
    <row r="211" spans="5:10" ht="20.25">
      <c r="E211" s="1"/>
      <c r="J211" s="72"/>
    </row>
    <row r="212" spans="5:10" ht="20.25">
      <c r="E212" s="1"/>
      <c r="J212" s="72"/>
    </row>
    <row r="213" spans="5:10" ht="20.25">
      <c r="E213" s="1"/>
      <c r="J213" s="72"/>
    </row>
    <row r="214" spans="5:10" ht="20.25">
      <c r="E214" s="1"/>
      <c r="J214" s="72"/>
    </row>
    <row r="215" spans="5:10" ht="20.25">
      <c r="E215" s="1"/>
      <c r="J215" s="72"/>
    </row>
    <row r="216" spans="5:10" ht="20.25">
      <c r="E216" s="1"/>
      <c r="J216" s="72"/>
    </row>
    <row r="217" spans="5:10" ht="20.25">
      <c r="E217" s="1"/>
      <c r="J217" s="72"/>
    </row>
    <row r="218" spans="5:10" ht="20.25">
      <c r="E218" s="1"/>
      <c r="J218" s="72"/>
    </row>
    <row r="219" spans="5:10" ht="20.25">
      <c r="E219" s="1"/>
      <c r="J219" s="72"/>
    </row>
    <row r="220" spans="5:10" ht="20.25">
      <c r="E220" s="1"/>
      <c r="J220" s="72"/>
    </row>
    <row r="221" spans="5:10" ht="20.25">
      <c r="E221" s="1"/>
      <c r="J221" s="72"/>
    </row>
    <row r="222" spans="5:10" ht="20.25">
      <c r="E222" s="1"/>
      <c r="J222" s="72"/>
    </row>
    <row r="223" spans="5:10" ht="20.25">
      <c r="E223" s="1"/>
      <c r="J223" s="72"/>
    </row>
    <row r="224" spans="5:10" ht="20.25">
      <c r="E224" s="1"/>
      <c r="J224" s="72"/>
    </row>
    <row r="225" spans="5:10" ht="20.25">
      <c r="E225" s="1"/>
      <c r="J225" s="72"/>
    </row>
    <row r="226" spans="5:10" ht="20.25">
      <c r="E226" s="1"/>
      <c r="J226" s="72"/>
    </row>
    <row r="227" spans="5:10" ht="20.25">
      <c r="E227" s="1"/>
      <c r="J227" s="72"/>
    </row>
    <row r="228" spans="5:10" ht="20.25">
      <c r="E228" s="1"/>
      <c r="J228" s="72"/>
    </row>
    <row r="229" spans="5:10" ht="20.25">
      <c r="E229" s="1"/>
      <c r="J229" s="72"/>
    </row>
    <row r="230" spans="5:10" ht="20.25">
      <c r="E230" s="1"/>
      <c r="J230" s="72"/>
    </row>
    <row r="231" spans="5:10" ht="20.25">
      <c r="E231" s="1"/>
      <c r="J231" s="72"/>
    </row>
    <row r="232" spans="5:10" ht="20.25">
      <c r="E232" s="1"/>
      <c r="J232" s="72"/>
    </row>
    <row r="233" spans="5:10" ht="20.25">
      <c r="E233" s="1"/>
      <c r="J233" s="72"/>
    </row>
    <row r="234" spans="5:10" ht="20.25">
      <c r="E234" s="1"/>
      <c r="J234" s="72"/>
    </row>
    <row r="235" spans="5:10" ht="20.25">
      <c r="E235" s="1"/>
      <c r="J235" s="72"/>
    </row>
    <row r="236" spans="5:10" ht="20.25">
      <c r="E236" s="1"/>
      <c r="J236" s="72"/>
    </row>
    <row r="237" spans="5:10" ht="20.25">
      <c r="E237" s="1"/>
      <c r="J237" s="72"/>
    </row>
    <row r="238" spans="5:10" ht="20.25">
      <c r="E238" s="1"/>
      <c r="J238" s="72"/>
    </row>
    <row r="239" spans="5:10" ht="20.25">
      <c r="E239" s="1"/>
      <c r="J239" s="72"/>
    </row>
    <row r="240" spans="5:10" ht="20.25">
      <c r="E240" s="1"/>
      <c r="J240" s="72"/>
    </row>
    <row r="241" spans="5:10" ht="20.25">
      <c r="E241" s="1"/>
      <c r="J241" s="72"/>
    </row>
    <row r="242" spans="5:10" ht="20.25">
      <c r="E242" s="1"/>
      <c r="J242" s="72"/>
    </row>
    <row r="243" spans="5:10" ht="20.25">
      <c r="E243" s="1"/>
      <c r="J243" s="72"/>
    </row>
    <row r="244" spans="5:10" ht="20.25">
      <c r="E244" s="1"/>
      <c r="J244" s="72"/>
    </row>
    <row r="245" spans="5:10" ht="20.25">
      <c r="E245" s="1"/>
      <c r="J245" s="72"/>
    </row>
    <row r="246" spans="5:10" ht="20.25">
      <c r="E246" s="1"/>
      <c r="J246" s="72"/>
    </row>
    <row r="247" spans="5:10" ht="20.25">
      <c r="E247" s="1"/>
      <c r="J247" s="72"/>
    </row>
    <row r="248" spans="5:10" ht="20.25">
      <c r="E248" s="1"/>
      <c r="J248" s="72"/>
    </row>
    <row r="249" spans="5:10" ht="20.25">
      <c r="E249" s="1"/>
      <c r="J249" s="72"/>
    </row>
    <row r="250" spans="5:10" ht="20.25">
      <c r="E250" s="1"/>
      <c r="J250" s="72"/>
    </row>
    <row r="251" spans="5:10" ht="20.25">
      <c r="E251" s="1"/>
      <c r="J251" s="72"/>
    </row>
    <row r="252" spans="5:10" ht="20.25">
      <c r="E252" s="1"/>
      <c r="J252" s="72"/>
    </row>
    <row r="253" spans="5:10" ht="20.25">
      <c r="E253" s="1"/>
      <c r="J253" s="72"/>
    </row>
    <row r="254" spans="5:10" ht="20.25">
      <c r="E254" s="1"/>
      <c r="J254" s="72"/>
    </row>
    <row r="255" spans="5:10" ht="20.25">
      <c r="E255" s="1"/>
      <c r="J255" s="72"/>
    </row>
    <row r="256" spans="5:10" ht="20.25">
      <c r="E256" s="1"/>
      <c r="J256" s="72"/>
    </row>
    <row r="257" spans="5:10" ht="20.25">
      <c r="E257" s="1"/>
      <c r="J257" s="72"/>
    </row>
    <row r="258" spans="5:10" ht="20.25">
      <c r="E258" s="1"/>
      <c r="J258" s="72"/>
    </row>
    <row r="259" spans="5:10" ht="20.25">
      <c r="E259" s="1"/>
      <c r="J259" s="72"/>
    </row>
    <row r="260" spans="5:10" ht="20.25">
      <c r="E260" s="1"/>
      <c r="J260" s="72"/>
    </row>
    <row r="261" spans="5:10" ht="20.25">
      <c r="E261" s="1"/>
      <c r="J261" s="72"/>
    </row>
    <row r="262" spans="5:10" ht="20.25">
      <c r="E262" s="1"/>
      <c r="J262" s="72"/>
    </row>
    <row r="263" spans="5:10" ht="20.25">
      <c r="E263" s="1"/>
      <c r="J263" s="72"/>
    </row>
    <row r="264" spans="5:10" ht="20.25">
      <c r="E264" s="1"/>
      <c r="J264" s="72"/>
    </row>
    <row r="265" spans="5:10" ht="20.25">
      <c r="E265" s="1"/>
      <c r="J265" s="72"/>
    </row>
    <row r="266" spans="5:10" ht="20.25">
      <c r="E266" s="1"/>
      <c r="J266" s="72"/>
    </row>
    <row r="267" spans="5:10" ht="20.25">
      <c r="E267" s="1"/>
      <c r="J267" s="72"/>
    </row>
    <row r="268" spans="5:10" ht="20.25">
      <c r="E268" s="1"/>
      <c r="J268" s="72"/>
    </row>
    <row r="269" spans="5:10" ht="20.25">
      <c r="E269" s="1"/>
      <c r="J269" s="72"/>
    </row>
    <row r="270" spans="5:10" ht="20.25">
      <c r="E270" s="1"/>
      <c r="J270" s="72"/>
    </row>
    <row r="271" spans="5:10" ht="20.25">
      <c r="E271" s="1"/>
      <c r="J271" s="72"/>
    </row>
    <row r="272" spans="5:10" ht="20.25">
      <c r="E272" s="1"/>
      <c r="J272" s="72"/>
    </row>
    <row r="273" spans="5:10" ht="20.25">
      <c r="E273" s="1"/>
      <c r="J273" s="72"/>
    </row>
    <row r="274" spans="5:10" ht="20.25">
      <c r="E274" s="1"/>
      <c r="J274" s="72"/>
    </row>
    <row r="275" spans="5:10" ht="20.25">
      <c r="E275" s="1"/>
      <c r="J275" s="72"/>
    </row>
    <row r="276" spans="5:10" ht="20.25">
      <c r="E276" s="1"/>
      <c r="J276" s="72"/>
    </row>
    <row r="277" spans="5:10" ht="20.25">
      <c r="E277" s="1"/>
      <c r="J277" s="72"/>
    </row>
    <row r="278" spans="5:10" ht="20.25">
      <c r="E278" s="1"/>
      <c r="J278" s="72"/>
    </row>
    <row r="279" spans="5:10" ht="20.25">
      <c r="E279" s="1"/>
      <c r="J279" s="72"/>
    </row>
    <row r="280" spans="5:10" ht="20.25">
      <c r="E280" s="1"/>
      <c r="J280" s="72"/>
    </row>
    <row r="281" spans="5:10" ht="20.25">
      <c r="E281" s="1"/>
      <c r="J281" s="72"/>
    </row>
    <row r="282" spans="5:10" ht="20.25">
      <c r="E282" s="1"/>
      <c r="J282" s="72"/>
    </row>
    <row r="283" spans="5:10" ht="20.25">
      <c r="E283" s="1"/>
      <c r="J283" s="72"/>
    </row>
    <row r="284" spans="5:10" ht="20.25">
      <c r="E284" s="1"/>
      <c r="J284" s="72"/>
    </row>
    <row r="285" spans="5:10" ht="20.25">
      <c r="E285" s="1"/>
      <c r="J285" s="72"/>
    </row>
    <row r="286" spans="5:10" ht="20.25">
      <c r="E286" s="1"/>
      <c r="J286" s="72"/>
    </row>
    <row r="287" spans="5:10" ht="20.25">
      <c r="E287" s="1"/>
      <c r="J287" s="72"/>
    </row>
    <row r="288" spans="5:10" ht="20.25">
      <c r="E288" s="1"/>
      <c r="J288" s="72"/>
    </row>
    <row r="289" spans="5:10" ht="20.25">
      <c r="E289" s="1"/>
      <c r="J289" s="72"/>
    </row>
    <row r="290" spans="5:10" ht="20.25">
      <c r="E290" s="1"/>
      <c r="J290" s="72"/>
    </row>
    <row r="291" spans="5:10" ht="20.25">
      <c r="E291" s="1"/>
      <c r="J291" s="72"/>
    </row>
    <row r="292" spans="5:10" ht="20.25">
      <c r="E292" s="1"/>
      <c r="J292" s="72"/>
    </row>
    <row r="293" spans="5:10" ht="20.25">
      <c r="E293" s="1"/>
      <c r="J293" s="72"/>
    </row>
    <row r="294" spans="5:10" ht="20.25">
      <c r="E294" s="1"/>
      <c r="J294" s="72"/>
    </row>
    <row r="295" spans="5:10" ht="20.25">
      <c r="E295" s="1"/>
      <c r="J295" s="72"/>
    </row>
    <row r="296" spans="5:10" ht="20.25">
      <c r="E296" s="1"/>
      <c r="J296" s="72"/>
    </row>
    <row r="297" spans="5:10" ht="20.25">
      <c r="E297" s="1"/>
      <c r="J297" s="72"/>
    </row>
    <row r="298" spans="5:10" ht="20.25">
      <c r="E298" s="1"/>
      <c r="J298" s="72"/>
    </row>
    <row r="299" spans="5:10" ht="20.25">
      <c r="E299" s="1"/>
      <c r="J299" s="72"/>
    </row>
    <row r="300" spans="5:10" ht="20.25">
      <c r="E300" s="1"/>
      <c r="J300" s="72"/>
    </row>
    <row r="301" spans="5:10" ht="20.25">
      <c r="E301" s="1"/>
      <c r="J301" s="72"/>
    </row>
    <row r="302" spans="5:10" ht="20.25">
      <c r="E302" s="1"/>
      <c r="J302" s="72"/>
    </row>
    <row r="303" spans="5:10" ht="20.25">
      <c r="E303" s="1"/>
      <c r="J303" s="72"/>
    </row>
    <row r="304" spans="5:10" ht="20.25">
      <c r="E304" s="1"/>
      <c r="J304" s="72"/>
    </row>
    <row r="305" spans="5:10" ht="20.25">
      <c r="E305" s="1"/>
      <c r="J305" s="72"/>
    </row>
    <row r="306" spans="5:10" ht="20.25">
      <c r="E306" s="1"/>
      <c r="J306" s="72"/>
    </row>
    <row r="307" spans="5:10" ht="20.25">
      <c r="E307" s="1"/>
      <c r="J307" s="72"/>
    </row>
    <row r="308" spans="5:10" ht="20.25">
      <c r="E308" s="1"/>
      <c r="J308" s="72"/>
    </row>
    <row r="309" spans="5:10" ht="20.25">
      <c r="E309" s="1"/>
      <c r="J309" s="72"/>
    </row>
    <row r="310" spans="5:10" ht="20.25">
      <c r="E310" s="1"/>
      <c r="J310" s="72"/>
    </row>
    <row r="311" spans="5:10" ht="20.25">
      <c r="E311" s="1"/>
      <c r="J311" s="72"/>
    </row>
    <row r="312" spans="5:10" ht="20.25">
      <c r="E312" s="1"/>
      <c r="J312" s="72"/>
    </row>
    <row r="313" spans="5:10" ht="20.25">
      <c r="E313" s="1"/>
      <c r="J313" s="72"/>
    </row>
    <row r="314" spans="5:10" ht="20.25">
      <c r="E314" s="1"/>
      <c r="J314" s="72"/>
    </row>
    <row r="315" spans="5:10" ht="20.25">
      <c r="E315" s="1"/>
      <c r="J315" s="72"/>
    </row>
    <row r="316" spans="5:10" ht="20.25">
      <c r="E316" s="1"/>
      <c r="J316" s="72"/>
    </row>
    <row r="317" spans="5:10" ht="20.25">
      <c r="E317" s="1"/>
      <c r="J317" s="72"/>
    </row>
    <row r="318" spans="5:10" ht="20.25">
      <c r="E318" s="1"/>
      <c r="J318" s="72"/>
    </row>
    <row r="319" spans="5:10" ht="20.25">
      <c r="E319" s="1"/>
      <c r="J319" s="72"/>
    </row>
    <row r="320" spans="5:10" ht="20.25">
      <c r="E320" s="1"/>
      <c r="J320" s="72"/>
    </row>
    <row r="321" spans="5:10" ht="20.25">
      <c r="E321" s="1"/>
      <c r="J321" s="72"/>
    </row>
    <row r="322" spans="5:10" ht="20.25">
      <c r="E322" s="1"/>
      <c r="J322" s="72"/>
    </row>
    <row r="323" spans="5:10" ht="20.25">
      <c r="E323" s="1"/>
      <c r="J323" s="72"/>
    </row>
    <row r="324" spans="5:10" ht="20.25">
      <c r="E324" s="1"/>
      <c r="J324" s="72"/>
    </row>
    <row r="325" spans="5:10" ht="20.25">
      <c r="E325" s="1"/>
      <c r="J325" s="72"/>
    </row>
    <row r="326" spans="5:10" ht="20.25">
      <c r="E326" s="1"/>
      <c r="J326" s="72"/>
    </row>
    <row r="327" spans="5:10" ht="20.25">
      <c r="E327" s="1"/>
      <c r="J327" s="72"/>
    </row>
    <row r="328" spans="5:10" ht="20.25">
      <c r="E328" s="1"/>
      <c r="J328" s="72"/>
    </row>
    <row r="329" spans="5:10" ht="20.25">
      <c r="E329" s="1"/>
      <c r="J329" s="72"/>
    </row>
    <row r="330" spans="5:10" ht="20.25">
      <c r="E330" s="1"/>
      <c r="J330" s="72"/>
    </row>
    <row r="331" spans="5:10" ht="20.25">
      <c r="E331" s="1"/>
      <c r="J331" s="72"/>
    </row>
    <row r="332" spans="5:10" ht="20.25">
      <c r="E332" s="1"/>
      <c r="J332" s="72"/>
    </row>
    <row r="333" spans="5:10" ht="20.25">
      <c r="E333" s="1"/>
      <c r="J333" s="72"/>
    </row>
    <row r="334" spans="5:10" ht="20.25">
      <c r="E334" s="1"/>
      <c r="J334" s="72"/>
    </row>
    <row r="335" spans="5:10" ht="20.25">
      <c r="E335" s="1"/>
      <c r="J335" s="72"/>
    </row>
    <row r="336" spans="5:10" ht="20.25">
      <c r="E336" s="1"/>
      <c r="J336" s="72"/>
    </row>
    <row r="337" spans="5:10" ht="20.25">
      <c r="E337" s="1"/>
      <c r="J337" s="72"/>
    </row>
    <row r="338" spans="5:10" ht="20.25">
      <c r="E338" s="1"/>
      <c r="J338" s="72"/>
    </row>
    <row r="339" spans="5:10" ht="20.25">
      <c r="E339" s="1"/>
      <c r="J339" s="72"/>
    </row>
    <row r="340" spans="5:10" ht="20.25">
      <c r="E340" s="1"/>
      <c r="J340" s="72"/>
    </row>
    <row r="341" spans="5:10" ht="20.25">
      <c r="E341" s="1"/>
      <c r="J341" s="72"/>
    </row>
    <row r="342" spans="5:10" ht="20.25">
      <c r="E342" s="1"/>
      <c r="J342" s="72"/>
    </row>
    <row r="343" spans="5:10" ht="20.25">
      <c r="E343" s="1"/>
      <c r="J343" s="72"/>
    </row>
    <row r="344" spans="5:10" ht="20.25">
      <c r="E344" s="1"/>
      <c r="J344" s="72"/>
    </row>
    <row r="345" spans="5:10" ht="20.25">
      <c r="E345" s="1"/>
      <c r="J345" s="72"/>
    </row>
    <row r="346" spans="5:10" ht="20.25">
      <c r="E346" s="1"/>
      <c r="J346" s="72"/>
    </row>
    <row r="347" spans="5:10" ht="20.25">
      <c r="E347" s="1"/>
      <c r="J347" s="72"/>
    </row>
    <row r="348" spans="5:10" ht="20.25">
      <c r="E348" s="1"/>
      <c r="J348" s="72"/>
    </row>
    <row r="349" spans="5:10" ht="20.25">
      <c r="E349" s="1"/>
      <c r="J349" s="72"/>
    </row>
    <row r="350" spans="5:10" ht="20.25">
      <c r="E350" s="1"/>
      <c r="J350" s="72"/>
    </row>
    <row r="351" spans="5:10" ht="20.25">
      <c r="E351" s="1"/>
      <c r="J351" s="72"/>
    </row>
    <row r="352" spans="5:10" ht="20.25">
      <c r="E352" s="1"/>
      <c r="J352" s="72"/>
    </row>
    <row r="353" spans="5:10" ht="20.25">
      <c r="E353" s="1"/>
      <c r="J353" s="72"/>
    </row>
    <row r="354" spans="5:10" ht="20.25">
      <c r="E354" s="1"/>
      <c r="J354" s="72"/>
    </row>
    <row r="355" spans="5:10" ht="20.25">
      <c r="E355" s="1"/>
      <c r="J355" s="72"/>
    </row>
    <row r="356" spans="5:10" ht="20.25">
      <c r="E356" s="1"/>
      <c r="J356" s="72"/>
    </row>
    <row r="357" spans="5:10" ht="20.25">
      <c r="E357" s="1"/>
      <c r="J357" s="72"/>
    </row>
    <row r="358" spans="5:10" ht="20.25">
      <c r="E358" s="1"/>
      <c r="J358" s="72"/>
    </row>
    <row r="359" spans="5:10" ht="20.25">
      <c r="E359" s="1"/>
      <c r="J359" s="72"/>
    </row>
    <row r="360" spans="5:10" ht="20.25">
      <c r="E360" s="1"/>
      <c r="J360" s="72"/>
    </row>
    <row r="361" spans="5:10" ht="20.25">
      <c r="E361" s="1"/>
      <c r="J361" s="72"/>
    </row>
    <row r="362" spans="5:10" ht="20.25">
      <c r="E362" s="1"/>
      <c r="J362" s="72"/>
    </row>
    <row r="363" spans="5:10" ht="20.25">
      <c r="E363" s="1"/>
      <c r="J363" s="72"/>
    </row>
    <row r="364" spans="5:10" ht="20.25">
      <c r="E364" s="1"/>
      <c r="J364" s="72"/>
    </row>
    <row r="365" spans="5:10" ht="20.25">
      <c r="E365" s="1"/>
      <c r="J365" s="72"/>
    </row>
    <row r="366" spans="5:10" ht="20.25">
      <c r="E366" s="1"/>
      <c r="J366" s="72"/>
    </row>
    <row r="367" spans="5:10" ht="20.25">
      <c r="E367" s="1"/>
      <c r="J367" s="72"/>
    </row>
    <row r="368" spans="5:10" ht="20.25">
      <c r="E368" s="1"/>
      <c r="J368" s="72"/>
    </row>
    <row r="369" spans="5:10" ht="20.25">
      <c r="E369" s="1"/>
      <c r="J369" s="72"/>
    </row>
    <row r="370" spans="5:10" ht="20.25">
      <c r="E370" s="1"/>
      <c r="J370" s="72"/>
    </row>
    <row r="371" spans="5:10" ht="20.25">
      <c r="E371" s="1"/>
      <c r="J371" s="72"/>
    </row>
    <row r="372" spans="5:10" ht="20.25">
      <c r="E372" s="1"/>
      <c r="J372" s="72"/>
    </row>
    <row r="373" spans="5:10" ht="20.25">
      <c r="E373" s="1"/>
      <c r="J373" s="72"/>
    </row>
    <row r="374" spans="5:10" ht="20.25">
      <c r="E374" s="1"/>
      <c r="J374" s="72"/>
    </row>
    <row r="375" spans="5:10" ht="20.25">
      <c r="E375" s="1"/>
      <c r="J375" s="72"/>
    </row>
    <row r="376" spans="5:10" ht="20.25">
      <c r="E376" s="1"/>
      <c r="J376" s="72"/>
    </row>
    <row r="377" spans="5:10" ht="20.25">
      <c r="E377" s="1"/>
      <c r="J377" s="72"/>
    </row>
    <row r="378" spans="5:10" ht="20.25">
      <c r="E378" s="1"/>
      <c r="J378" s="72"/>
    </row>
    <row r="379" spans="5:10" ht="20.25">
      <c r="E379" s="1"/>
      <c r="J379" s="72"/>
    </row>
    <row r="380" spans="5:10" ht="20.25">
      <c r="E380" s="1"/>
      <c r="J380" s="72"/>
    </row>
    <row r="381" spans="5:10" ht="20.25">
      <c r="E381" s="1"/>
      <c r="J381" s="72"/>
    </row>
    <row r="382" spans="5:10" ht="20.25">
      <c r="E382" s="1"/>
      <c r="J382" s="72"/>
    </row>
    <row r="383" spans="5:10" ht="20.25">
      <c r="E383" s="1"/>
      <c r="J383" s="72"/>
    </row>
    <row r="384" spans="5:10" ht="20.25">
      <c r="E384" s="1"/>
      <c r="J384" s="72"/>
    </row>
    <row r="385" spans="5:10" ht="20.25">
      <c r="E385" s="1"/>
      <c r="J385" s="72"/>
    </row>
    <row r="386" spans="5:10" ht="20.25">
      <c r="E386" s="1"/>
      <c r="J386" s="72"/>
    </row>
    <row r="387" spans="5:10" ht="20.25">
      <c r="E387" s="1"/>
      <c r="J387" s="72"/>
    </row>
    <row r="388" spans="5:10" ht="20.25">
      <c r="E388" s="1"/>
      <c r="J388" s="72"/>
    </row>
    <row r="389" spans="5:10" ht="20.25">
      <c r="E389" s="1"/>
      <c r="J389" s="72"/>
    </row>
    <row r="390" spans="5:10" ht="20.25">
      <c r="E390" s="1"/>
      <c r="J390" s="72"/>
    </row>
    <row r="391" spans="5:10" ht="20.25">
      <c r="E391" s="1"/>
      <c r="J391" s="72"/>
    </row>
    <row r="392" spans="5:10" ht="20.25">
      <c r="E392" s="1"/>
      <c r="J392" s="72"/>
    </row>
    <row r="393" spans="5:10" ht="20.25">
      <c r="E393" s="1"/>
      <c r="J393" s="72"/>
    </row>
    <row r="394" spans="5:10" ht="20.25">
      <c r="E394" s="1"/>
      <c r="J394" s="72"/>
    </row>
    <row r="395" spans="5:10" ht="20.25">
      <c r="E395" s="1"/>
      <c r="J395" s="72"/>
    </row>
    <row r="396" spans="5:10" ht="20.25">
      <c r="E396" s="1"/>
      <c r="J396" s="72"/>
    </row>
    <row r="397" spans="5:10" ht="20.25">
      <c r="E397" s="1"/>
      <c r="J397" s="72"/>
    </row>
    <row r="398" spans="5:10" ht="20.25">
      <c r="E398" s="1"/>
      <c r="J398" s="72"/>
    </row>
    <row r="399" spans="5:10" ht="20.25">
      <c r="E399" s="1"/>
      <c r="J399" s="72"/>
    </row>
    <row r="400" spans="5:10" ht="20.25">
      <c r="E400" s="1"/>
      <c r="J400" s="72"/>
    </row>
    <row r="401" spans="5:10" ht="20.25">
      <c r="E401" s="1"/>
      <c r="J401" s="72"/>
    </row>
    <row r="402" spans="5:10" ht="20.25">
      <c r="E402" s="1"/>
      <c r="J402" s="72"/>
    </row>
    <row r="403" spans="5:10" ht="20.25">
      <c r="E403" s="1"/>
      <c r="J403" s="72"/>
    </row>
    <row r="404" spans="5:10" ht="20.25">
      <c r="E404" s="1"/>
      <c r="J404" s="72"/>
    </row>
    <row r="405" spans="5:10" ht="20.25">
      <c r="E405" s="1"/>
      <c r="J405" s="72"/>
    </row>
    <row r="406" spans="5:10" ht="20.25">
      <c r="E406" s="1"/>
      <c r="J406" s="72"/>
    </row>
    <row r="407" spans="5:10" ht="20.25">
      <c r="E407" s="1"/>
      <c r="J407" s="72"/>
    </row>
    <row r="408" spans="5:10" ht="20.25">
      <c r="E408" s="1"/>
      <c r="J408" s="72"/>
    </row>
    <row r="409" spans="5:10" ht="20.25">
      <c r="E409" s="1"/>
      <c r="J409" s="72"/>
    </row>
    <row r="410" spans="5:10" ht="20.25">
      <c r="E410" s="1"/>
      <c r="J410" s="72"/>
    </row>
    <row r="411" spans="5:10" ht="20.25">
      <c r="E411" s="1"/>
      <c r="J411" s="72"/>
    </row>
    <row r="412" spans="5:10" ht="20.25">
      <c r="E412" s="1"/>
      <c r="J412" s="72"/>
    </row>
    <row r="413" spans="5:10" ht="20.25">
      <c r="E413" s="1"/>
      <c r="J413" s="72"/>
    </row>
    <row r="414" spans="5:10" ht="20.25">
      <c r="E414" s="1"/>
      <c r="J414" s="72"/>
    </row>
    <row r="415" spans="5:10" ht="20.25">
      <c r="E415" s="1"/>
      <c r="J415" s="72"/>
    </row>
    <row r="416" spans="5:10" ht="20.25">
      <c r="E416" s="1"/>
      <c r="J416" s="72"/>
    </row>
    <row r="417" spans="5:10" ht="20.25">
      <c r="E417" s="1"/>
      <c r="J417" s="72"/>
    </row>
    <row r="418" spans="5:10" ht="20.25">
      <c r="E418" s="1"/>
      <c r="J418" s="72"/>
    </row>
    <row r="419" spans="5:10" ht="20.25">
      <c r="E419" s="1"/>
      <c r="J419" s="72"/>
    </row>
    <row r="420" spans="5:10" ht="20.25">
      <c r="E420" s="1"/>
      <c r="J420" s="72"/>
    </row>
    <row r="421" spans="5:10" ht="20.25">
      <c r="E421" s="1"/>
      <c r="J421" s="72"/>
    </row>
    <row r="422" spans="5:10" ht="20.25">
      <c r="E422" s="1"/>
      <c r="J422" s="72"/>
    </row>
    <row r="423" spans="5:10" ht="20.25">
      <c r="E423" s="1"/>
      <c r="J423" s="72"/>
    </row>
    <row r="424" spans="5:10" ht="20.25">
      <c r="E424" s="1"/>
      <c r="J424" s="72"/>
    </row>
    <row r="425" spans="5:10" ht="20.25">
      <c r="E425" s="1"/>
      <c r="J425" s="72"/>
    </row>
    <row r="426" spans="5:10" ht="20.25">
      <c r="E426" s="1"/>
      <c r="J426" s="72"/>
    </row>
    <row r="427" spans="5:10" ht="20.25">
      <c r="E427" s="1"/>
      <c r="J427" s="72"/>
    </row>
    <row r="428" spans="5:10" ht="20.25">
      <c r="E428" s="1"/>
      <c r="J428" s="72"/>
    </row>
    <row r="429" spans="5:10" ht="20.25">
      <c r="E429" s="1"/>
      <c r="J429" s="72"/>
    </row>
    <row r="430" spans="5:10" ht="20.25">
      <c r="E430" s="1"/>
      <c r="J430" s="72"/>
    </row>
    <row r="431" spans="5:10" ht="20.25">
      <c r="E431" s="1"/>
      <c r="J431" s="72"/>
    </row>
    <row r="432" spans="5:10" ht="20.25">
      <c r="E432" s="1"/>
      <c r="J432" s="72"/>
    </row>
    <row r="433" spans="5:10" ht="20.25">
      <c r="E433" s="1"/>
      <c r="J433" s="72"/>
    </row>
    <row r="434" spans="5:10" ht="20.25">
      <c r="E434" s="1"/>
      <c r="J434" s="72"/>
    </row>
    <row r="435" spans="5:10" ht="20.25">
      <c r="E435" s="1"/>
      <c r="J435" s="72"/>
    </row>
    <row r="436" spans="5:10" ht="20.25">
      <c r="E436" s="1"/>
      <c r="J436" s="72"/>
    </row>
    <row r="437" spans="5:10" ht="20.25">
      <c r="E437" s="1"/>
      <c r="J437" s="72"/>
    </row>
    <row r="438" spans="5:10" ht="20.25">
      <c r="E438" s="1"/>
      <c r="J438" s="72"/>
    </row>
    <row r="439" spans="5:10" ht="20.25">
      <c r="E439" s="1"/>
      <c r="J439" s="72"/>
    </row>
    <row r="440" spans="5:10" ht="20.25">
      <c r="E440" s="1"/>
      <c r="J440" s="72"/>
    </row>
    <row r="441" spans="5:10" ht="20.25">
      <c r="E441" s="1"/>
      <c r="J441" s="72"/>
    </row>
    <row r="442" spans="5:10" ht="20.25">
      <c r="E442" s="1"/>
      <c r="J442" s="72"/>
    </row>
    <row r="443" spans="5:10" ht="20.25">
      <c r="E443" s="1"/>
      <c r="J443" s="72"/>
    </row>
    <row r="444" spans="5:10" ht="20.25">
      <c r="E444" s="1"/>
      <c r="J444" s="72"/>
    </row>
    <row r="445" spans="5:10" ht="20.25">
      <c r="E445" s="1"/>
      <c r="J445" s="72"/>
    </row>
    <row r="446" ht="20.25">
      <c r="J446" s="72"/>
    </row>
    <row r="447" ht="20.25">
      <c r="J447" s="72"/>
    </row>
    <row r="448" ht="20.25">
      <c r="J448" s="72"/>
    </row>
    <row r="449" ht="20.25">
      <c r="J449" s="72"/>
    </row>
    <row r="450" ht="20.25">
      <c r="J450" s="72"/>
    </row>
    <row r="451" ht="20.25">
      <c r="J451" s="72"/>
    </row>
    <row r="452" ht="20.25">
      <c r="J452" s="72"/>
    </row>
    <row r="453" ht="20.25">
      <c r="J453" s="72"/>
    </row>
    <row r="454" ht="20.25">
      <c r="J454" s="72"/>
    </row>
    <row r="455" ht="20.25">
      <c r="J455" s="72"/>
    </row>
    <row r="456" ht="20.25">
      <c r="J456" s="72"/>
    </row>
    <row r="457" ht="20.25">
      <c r="J457" s="72"/>
    </row>
    <row r="458" ht="20.25">
      <c r="J458" s="72"/>
    </row>
    <row r="459" ht="20.25">
      <c r="J459" s="72"/>
    </row>
    <row r="460" ht="20.25">
      <c r="J460" s="72"/>
    </row>
    <row r="461" ht="20.25">
      <c r="J461" s="72"/>
    </row>
    <row r="462" ht="20.25">
      <c r="J462" s="72"/>
    </row>
    <row r="463" ht="20.25">
      <c r="J463" s="72"/>
    </row>
    <row r="464" ht="20.25">
      <c r="J464" s="72"/>
    </row>
    <row r="465" ht="20.25">
      <c r="J465" s="72"/>
    </row>
    <row r="466" ht="20.25">
      <c r="J466" s="72"/>
    </row>
    <row r="467" ht="20.25">
      <c r="J467" s="72"/>
    </row>
    <row r="468" ht="20.25">
      <c r="J468" s="72"/>
    </row>
    <row r="469" ht="20.25">
      <c r="J469" s="72"/>
    </row>
    <row r="470" ht="20.25">
      <c r="J470" s="72"/>
    </row>
    <row r="471" ht="20.25">
      <c r="J471" s="72"/>
    </row>
    <row r="472" ht="20.25">
      <c r="J472" s="72"/>
    </row>
    <row r="473" ht="20.25">
      <c r="J473" s="72"/>
    </row>
    <row r="474" ht="20.25">
      <c r="J474" s="72"/>
    </row>
    <row r="475" ht="20.25">
      <c r="J475" s="72"/>
    </row>
    <row r="476" ht="20.25">
      <c r="J476" s="72"/>
    </row>
    <row r="477" ht="20.25">
      <c r="J477" s="72"/>
    </row>
    <row r="478" ht="20.25">
      <c r="J478" s="72"/>
    </row>
    <row r="479" ht="20.25">
      <c r="J479" s="72"/>
    </row>
    <row r="480" ht="20.25">
      <c r="J480" s="72"/>
    </row>
    <row r="481" ht="20.25">
      <c r="J481" s="72"/>
    </row>
    <row r="482" ht="20.25">
      <c r="J482" s="72"/>
    </row>
    <row r="483" ht="20.25">
      <c r="J483" s="72"/>
    </row>
    <row r="484" ht="20.25">
      <c r="J484" s="72"/>
    </row>
    <row r="485" ht="20.25">
      <c r="J485" s="72"/>
    </row>
    <row r="486" ht="20.25">
      <c r="J486" s="72"/>
    </row>
    <row r="487" ht="20.25">
      <c r="J487" s="72"/>
    </row>
    <row r="488" ht="20.25">
      <c r="J488" s="72"/>
    </row>
    <row r="489" ht="20.25">
      <c r="J489" s="72"/>
    </row>
    <row r="490" ht="20.25">
      <c r="J490" s="72"/>
    </row>
    <row r="491" ht="20.25">
      <c r="J491" s="72"/>
    </row>
    <row r="492" ht="20.25">
      <c r="J492" s="72"/>
    </row>
    <row r="493" ht="20.25">
      <c r="J493" s="72"/>
    </row>
    <row r="494" ht="20.25">
      <c r="J494" s="72"/>
    </row>
    <row r="495" ht="20.25">
      <c r="J495" s="72"/>
    </row>
    <row r="496" ht="20.25">
      <c r="J496" s="72"/>
    </row>
    <row r="497" ht="20.25">
      <c r="J497" s="72"/>
    </row>
    <row r="498" ht="20.25">
      <c r="J498" s="72"/>
    </row>
    <row r="499" ht="20.25">
      <c r="J499" s="72"/>
    </row>
    <row r="500" ht="20.25">
      <c r="J500" s="72"/>
    </row>
    <row r="501" ht="20.25">
      <c r="J501" s="72"/>
    </row>
    <row r="502" ht="20.25">
      <c r="J502" s="72"/>
    </row>
    <row r="503" ht="20.25">
      <c r="J503" s="72"/>
    </row>
    <row r="504" ht="20.25">
      <c r="J504" s="72"/>
    </row>
    <row r="505" ht="20.25">
      <c r="J505" s="72"/>
    </row>
    <row r="506" ht="20.25">
      <c r="J506" s="72"/>
    </row>
    <row r="507" ht="20.25">
      <c r="J507" s="72"/>
    </row>
    <row r="508" ht="20.25">
      <c r="J508" s="72"/>
    </row>
    <row r="509" ht="20.25">
      <c r="J509" s="72"/>
    </row>
    <row r="510" ht="20.25">
      <c r="J510" s="72"/>
    </row>
    <row r="511" ht="20.25">
      <c r="J511" s="72"/>
    </row>
    <row r="512" ht="20.25">
      <c r="J512" s="72"/>
    </row>
    <row r="513" ht="20.25">
      <c r="J513" s="72"/>
    </row>
    <row r="514" ht="20.25">
      <c r="J514" s="72"/>
    </row>
    <row r="515" ht="20.25">
      <c r="J515" s="72"/>
    </row>
    <row r="516" ht="20.25">
      <c r="J516" s="72"/>
    </row>
    <row r="517" ht="20.25">
      <c r="J517" s="72"/>
    </row>
    <row r="518" ht="20.25">
      <c r="J518" s="72"/>
    </row>
    <row r="519" ht="20.25">
      <c r="J519" s="72"/>
    </row>
    <row r="520" ht="20.25">
      <c r="J520" s="72"/>
    </row>
    <row r="521" ht="20.25">
      <c r="J521" s="72"/>
    </row>
    <row r="522" ht="20.25">
      <c r="J522" s="72"/>
    </row>
    <row r="523" ht="20.25">
      <c r="J523" s="72"/>
    </row>
    <row r="524" ht="20.25">
      <c r="J524" s="72"/>
    </row>
    <row r="525" ht="20.25">
      <c r="J525" s="72"/>
    </row>
    <row r="526" ht="20.25">
      <c r="J526" s="72"/>
    </row>
    <row r="527" ht="20.25">
      <c r="J527" s="72"/>
    </row>
    <row r="528" ht="20.25">
      <c r="J528" s="72"/>
    </row>
    <row r="529" ht="20.25">
      <c r="J529" s="72"/>
    </row>
    <row r="530" ht="20.25">
      <c r="J530" s="72"/>
    </row>
    <row r="531" ht="20.25">
      <c r="J531" s="72"/>
    </row>
    <row r="532" ht="20.25">
      <c r="J532" s="72"/>
    </row>
    <row r="533" ht="20.25">
      <c r="J533" s="72"/>
    </row>
    <row r="534" ht="20.25">
      <c r="J534" s="72"/>
    </row>
    <row r="535" ht="20.25">
      <c r="J535" s="72"/>
    </row>
    <row r="536" ht="20.25">
      <c r="J536" s="72"/>
    </row>
    <row r="537" ht="20.25">
      <c r="J537" s="72"/>
    </row>
    <row r="538" ht="20.25">
      <c r="J538" s="72"/>
    </row>
    <row r="539" ht="20.25">
      <c r="J539" s="72"/>
    </row>
    <row r="540" ht="20.25">
      <c r="J540" s="72"/>
    </row>
    <row r="541" ht="20.25">
      <c r="J541" s="72"/>
    </row>
    <row r="542" ht="20.25">
      <c r="J542" s="72"/>
    </row>
    <row r="543" ht="20.25">
      <c r="J543" s="72"/>
    </row>
    <row r="544" ht="20.25">
      <c r="J544" s="72"/>
    </row>
    <row r="545" ht="20.25">
      <c r="J545" s="72"/>
    </row>
    <row r="546" ht="20.25">
      <c r="J546" s="72"/>
    </row>
    <row r="547" ht="20.25">
      <c r="J547" s="72"/>
    </row>
    <row r="548" ht="20.25">
      <c r="J548" s="72"/>
    </row>
    <row r="549" ht="20.25">
      <c r="J549" s="72"/>
    </row>
    <row r="550" ht="20.25">
      <c r="J550" s="72"/>
    </row>
    <row r="551" ht="20.25">
      <c r="J551" s="72"/>
    </row>
    <row r="552" ht="20.25">
      <c r="J552" s="72"/>
    </row>
    <row r="553" ht="20.25">
      <c r="J553" s="72"/>
    </row>
    <row r="554" ht="20.25">
      <c r="J554" s="72"/>
    </row>
    <row r="555" ht="20.25">
      <c r="J555" s="72"/>
    </row>
    <row r="556" ht="20.25">
      <c r="J556" s="72"/>
    </row>
    <row r="557" ht="20.25">
      <c r="J557" s="72"/>
    </row>
    <row r="558" ht="20.25">
      <c r="J558" s="72"/>
    </row>
    <row r="559" ht="20.25">
      <c r="J559" s="72"/>
    </row>
    <row r="560" ht="20.25">
      <c r="J560" s="72"/>
    </row>
    <row r="561" ht="20.25">
      <c r="J561" s="72"/>
    </row>
    <row r="562" ht="20.25">
      <c r="J562" s="72"/>
    </row>
    <row r="563" ht="20.25">
      <c r="J563" s="72"/>
    </row>
    <row r="564" ht="20.25">
      <c r="J564" s="72"/>
    </row>
    <row r="565" ht="20.25">
      <c r="J565" s="72"/>
    </row>
    <row r="566" ht="20.25">
      <c r="J566" s="72"/>
    </row>
    <row r="567" ht="20.25">
      <c r="J567" s="72"/>
    </row>
    <row r="568" ht="20.25">
      <c r="J568" s="72"/>
    </row>
    <row r="569" ht="20.25">
      <c r="J569" s="72"/>
    </row>
    <row r="570" ht="20.25">
      <c r="J570" s="72"/>
    </row>
    <row r="571" ht="20.25">
      <c r="J571" s="72"/>
    </row>
    <row r="572" ht="20.25">
      <c r="J572" s="72"/>
    </row>
    <row r="573" ht="20.25">
      <c r="J573" s="72"/>
    </row>
    <row r="574" ht="20.25">
      <c r="J574" s="72"/>
    </row>
    <row r="575" ht="20.25">
      <c r="J575" s="72"/>
    </row>
    <row r="576" ht="20.25">
      <c r="J576" s="72"/>
    </row>
    <row r="577" ht="20.25">
      <c r="J577" s="72"/>
    </row>
    <row r="578" ht="20.25">
      <c r="J578" s="72"/>
    </row>
    <row r="579" ht="20.25">
      <c r="J579" s="72"/>
    </row>
    <row r="580" ht="20.25">
      <c r="J580" s="72"/>
    </row>
    <row r="581" ht="20.25">
      <c r="J581" s="72"/>
    </row>
    <row r="582" ht="20.25">
      <c r="J582" s="72"/>
    </row>
    <row r="583" ht="20.25">
      <c r="J583" s="72"/>
    </row>
    <row r="584" ht="20.25">
      <c r="J584" s="72"/>
    </row>
    <row r="585" ht="20.25">
      <c r="J585" s="72"/>
    </row>
    <row r="586" ht="20.25">
      <c r="J586" s="72"/>
    </row>
    <row r="587" ht="20.25">
      <c r="J587" s="72"/>
    </row>
    <row r="588" ht="20.25">
      <c r="J588" s="72"/>
    </row>
    <row r="589" ht="20.25">
      <c r="J589" s="72"/>
    </row>
    <row r="590" ht="20.25">
      <c r="J590" s="72"/>
    </row>
    <row r="591" ht="20.25">
      <c r="J591" s="72"/>
    </row>
    <row r="592" ht="20.25">
      <c r="J592" s="72"/>
    </row>
    <row r="593" ht="20.25">
      <c r="J593" s="72"/>
    </row>
    <row r="594" ht="20.25">
      <c r="J594" s="72"/>
    </row>
    <row r="595" ht="20.25">
      <c r="J595" s="72"/>
    </row>
    <row r="596" ht="20.25">
      <c r="J596" s="72"/>
    </row>
    <row r="597" ht="20.25">
      <c r="J597" s="72"/>
    </row>
    <row r="598" ht="20.25">
      <c r="J598" s="72"/>
    </row>
    <row r="599" ht="20.25">
      <c r="J599" s="72"/>
    </row>
    <row r="600" ht="20.25">
      <c r="J600" s="72"/>
    </row>
    <row r="601" ht="20.25">
      <c r="J601" s="72"/>
    </row>
    <row r="602" ht="20.25">
      <c r="J602" s="72"/>
    </row>
    <row r="603" ht="20.25">
      <c r="J603" s="72"/>
    </row>
    <row r="604" ht="20.25">
      <c r="J604" s="72"/>
    </row>
    <row r="605" ht="20.25">
      <c r="J605" s="72"/>
    </row>
    <row r="606" ht="20.25">
      <c r="J606" s="72"/>
    </row>
    <row r="607" ht="20.25">
      <c r="J607" s="72"/>
    </row>
    <row r="608" ht="20.25">
      <c r="J608" s="72"/>
    </row>
    <row r="609" ht="20.25">
      <c r="J609" s="72"/>
    </row>
    <row r="610" ht="20.25">
      <c r="J610" s="72"/>
    </row>
    <row r="611" ht="20.25">
      <c r="J611" s="72"/>
    </row>
    <row r="612" ht="20.25">
      <c r="J612" s="72"/>
    </row>
    <row r="613" ht="20.25">
      <c r="J613" s="72"/>
    </row>
    <row r="614" ht="20.25">
      <c r="J614" s="72"/>
    </row>
    <row r="615" ht="20.25">
      <c r="J615" s="72"/>
    </row>
    <row r="616" ht="20.25">
      <c r="J616" s="72"/>
    </row>
    <row r="617" ht="20.25">
      <c r="J617" s="72"/>
    </row>
    <row r="618" ht="20.25">
      <c r="J618" s="72"/>
    </row>
    <row r="619" ht="20.25">
      <c r="J619" s="72"/>
    </row>
    <row r="620" ht="20.25">
      <c r="J620" s="72"/>
    </row>
    <row r="621" ht="20.25">
      <c r="J621" s="72"/>
    </row>
    <row r="622" ht="20.25">
      <c r="J622" s="72"/>
    </row>
    <row r="623" ht="20.25">
      <c r="J623" s="72"/>
    </row>
    <row r="624" ht="20.25">
      <c r="J624" s="72"/>
    </row>
    <row r="625" ht="20.25">
      <c r="J625" s="72"/>
    </row>
    <row r="626" ht="20.25">
      <c r="J626" s="72"/>
    </row>
    <row r="627" ht="20.25">
      <c r="J627" s="72"/>
    </row>
    <row r="628" ht="20.25">
      <c r="J628" s="72"/>
    </row>
    <row r="629" ht="20.25">
      <c r="J629" s="72"/>
    </row>
    <row r="630" ht="20.25">
      <c r="J630" s="72"/>
    </row>
    <row r="631" ht="20.25">
      <c r="J631" s="72"/>
    </row>
    <row r="632" ht="20.25">
      <c r="J632" s="72"/>
    </row>
    <row r="633" ht="20.25">
      <c r="J633" s="72"/>
    </row>
    <row r="634" ht="20.25">
      <c r="J634" s="72"/>
    </row>
    <row r="635" ht="20.25">
      <c r="J635" s="72"/>
    </row>
    <row r="636" ht="20.25">
      <c r="J636" s="72"/>
    </row>
    <row r="637" ht="20.25">
      <c r="J637" s="72"/>
    </row>
    <row r="638" ht="20.25">
      <c r="J638" s="72"/>
    </row>
    <row r="639" ht="20.25">
      <c r="J639" s="72"/>
    </row>
    <row r="640" ht="20.25">
      <c r="J640" s="72"/>
    </row>
    <row r="641" ht="20.25">
      <c r="J641" s="72"/>
    </row>
    <row r="642" ht="20.25">
      <c r="J642" s="72"/>
    </row>
    <row r="643" ht="20.25">
      <c r="J643" s="72"/>
    </row>
    <row r="644" ht="20.25">
      <c r="J644" s="72"/>
    </row>
    <row r="645" ht="20.25">
      <c r="J645" s="72"/>
    </row>
    <row r="646" ht="20.25">
      <c r="J646" s="72"/>
    </row>
    <row r="647" ht="20.25">
      <c r="J647" s="72"/>
    </row>
    <row r="648" ht="20.25">
      <c r="J648" s="72"/>
    </row>
    <row r="649" ht="20.25">
      <c r="J649" s="72"/>
    </row>
    <row r="650" ht="20.25">
      <c r="J650" s="72"/>
    </row>
    <row r="651" ht="20.25">
      <c r="J651" s="72"/>
    </row>
    <row r="652" ht="20.25">
      <c r="J652" s="72"/>
    </row>
    <row r="653" ht="20.25">
      <c r="J653" s="72"/>
    </row>
    <row r="654" ht="20.25">
      <c r="J654" s="72"/>
    </row>
    <row r="655" ht="20.25">
      <c r="J655" s="72"/>
    </row>
    <row r="656" ht="20.25">
      <c r="J656" s="72"/>
    </row>
    <row r="657" ht="20.25">
      <c r="J657" s="72"/>
    </row>
    <row r="658" ht="20.25">
      <c r="J658" s="72"/>
    </row>
    <row r="659" ht="20.25">
      <c r="J659" s="72"/>
    </row>
    <row r="660" ht="20.25">
      <c r="J660" s="72"/>
    </row>
    <row r="661" ht="20.25">
      <c r="J661" s="72"/>
    </row>
    <row r="662" ht="20.25">
      <c r="J662" s="72"/>
    </row>
    <row r="663" ht="20.25">
      <c r="J663" s="72"/>
    </row>
    <row r="664" ht="20.25">
      <c r="J664" s="72"/>
    </row>
    <row r="665" ht="20.25">
      <c r="J665" s="72"/>
    </row>
    <row r="666" ht="20.25">
      <c r="J666" s="72"/>
    </row>
    <row r="667" ht="20.25">
      <c r="J667" s="72"/>
    </row>
    <row r="668" ht="20.25">
      <c r="J668" s="72"/>
    </row>
    <row r="669" ht="20.25">
      <c r="J669" s="72"/>
    </row>
    <row r="670" ht="20.25">
      <c r="J670" s="72"/>
    </row>
    <row r="671" ht="20.25">
      <c r="J671" s="72"/>
    </row>
    <row r="672" ht="20.25">
      <c r="J672" s="72"/>
    </row>
    <row r="673" ht="20.25">
      <c r="J673" s="72"/>
    </row>
    <row r="674" ht="20.25">
      <c r="J674" s="72"/>
    </row>
    <row r="675" ht="20.25">
      <c r="J675" s="72"/>
    </row>
    <row r="676" ht="20.25">
      <c r="J676" s="72"/>
    </row>
    <row r="677" ht="20.25">
      <c r="J677" s="72"/>
    </row>
    <row r="678" ht="20.25">
      <c r="J678" s="72"/>
    </row>
    <row r="679" ht="20.25">
      <c r="J679" s="72"/>
    </row>
    <row r="680" ht="20.25">
      <c r="J680" s="72"/>
    </row>
    <row r="681" ht="20.25">
      <c r="J681" s="72"/>
    </row>
    <row r="682" ht="20.25">
      <c r="J682" s="72"/>
    </row>
    <row r="683" ht="20.25">
      <c r="J683" s="72"/>
    </row>
    <row r="684" ht="20.25">
      <c r="J684" s="72"/>
    </row>
    <row r="685" ht="20.25">
      <c r="J685" s="72"/>
    </row>
    <row r="686" ht="20.25">
      <c r="J686" s="72"/>
    </row>
    <row r="687" ht="20.25">
      <c r="J687" s="72"/>
    </row>
    <row r="688" ht="20.25">
      <c r="J688" s="72"/>
    </row>
    <row r="689" ht="20.25">
      <c r="J689" s="72"/>
    </row>
    <row r="690" ht="20.25">
      <c r="J690" s="72"/>
    </row>
    <row r="691" ht="20.25">
      <c r="J691" s="72"/>
    </row>
    <row r="692" ht="20.25">
      <c r="J692" s="72"/>
    </row>
    <row r="693" ht="20.25">
      <c r="J693" s="72"/>
    </row>
    <row r="694" ht="20.25">
      <c r="J694" s="72"/>
    </row>
    <row r="695" ht="20.25">
      <c r="J695" s="72"/>
    </row>
    <row r="696" ht="20.25">
      <c r="J696" s="72"/>
    </row>
    <row r="697" ht="20.25">
      <c r="J697" s="72"/>
    </row>
    <row r="698" ht="20.25">
      <c r="J698" s="72"/>
    </row>
    <row r="699" ht="20.25">
      <c r="J699" s="72"/>
    </row>
    <row r="700" ht="20.25">
      <c r="J700" s="72"/>
    </row>
    <row r="701" ht="20.25">
      <c r="J701" s="72"/>
    </row>
    <row r="702" ht="20.25">
      <c r="J702" s="72"/>
    </row>
    <row r="703" ht="20.25">
      <c r="J703" s="72"/>
    </row>
    <row r="704" ht="20.25">
      <c r="J704" s="72"/>
    </row>
    <row r="705" ht="20.25">
      <c r="J705" s="72"/>
    </row>
    <row r="706" ht="20.25">
      <c r="J706" s="72"/>
    </row>
    <row r="707" ht="20.25">
      <c r="J707" s="72"/>
    </row>
    <row r="708" ht="20.25">
      <c r="J708" s="72"/>
    </row>
    <row r="709" ht="20.25">
      <c r="J709" s="72"/>
    </row>
    <row r="710" ht="20.25">
      <c r="J710" s="72"/>
    </row>
    <row r="711" ht="20.25">
      <c r="J711" s="72"/>
    </row>
    <row r="712" ht="20.25">
      <c r="J712" s="72"/>
    </row>
    <row r="713" ht="20.25">
      <c r="J713" s="72"/>
    </row>
    <row r="714" ht="20.25">
      <c r="J714" s="72"/>
    </row>
    <row r="715" ht="20.25">
      <c r="J715" s="72"/>
    </row>
    <row r="716" ht="20.25">
      <c r="J716" s="72"/>
    </row>
    <row r="717" ht="20.25">
      <c r="J717" s="72"/>
    </row>
    <row r="718" ht="20.25">
      <c r="J718" s="72"/>
    </row>
    <row r="719" ht="20.25">
      <c r="J719" s="72"/>
    </row>
    <row r="720" ht="20.25">
      <c r="J720" s="72"/>
    </row>
    <row r="721" ht="20.25">
      <c r="J721" s="72"/>
    </row>
    <row r="722" ht="20.25">
      <c r="J722" s="72"/>
    </row>
    <row r="723" ht="20.25">
      <c r="J723" s="72"/>
    </row>
    <row r="724" ht="20.25">
      <c r="J724" s="72"/>
    </row>
    <row r="725" ht="20.25">
      <c r="J725" s="72"/>
    </row>
    <row r="726" ht="20.25">
      <c r="J726" s="72"/>
    </row>
    <row r="727" ht="20.25">
      <c r="J727" s="72"/>
    </row>
    <row r="728" ht="20.25">
      <c r="J728" s="72"/>
    </row>
    <row r="729" ht="20.25">
      <c r="J729" s="72"/>
    </row>
    <row r="730" ht="20.25">
      <c r="J730" s="72"/>
    </row>
    <row r="731" ht="20.25">
      <c r="J731" s="72"/>
    </row>
    <row r="732" ht="20.25">
      <c r="J732" s="72"/>
    </row>
    <row r="733" ht="20.25">
      <c r="J733" s="72"/>
    </row>
    <row r="734" ht="20.25">
      <c r="J734" s="72"/>
    </row>
    <row r="735" ht="20.25">
      <c r="J735" s="72"/>
    </row>
    <row r="736" ht="20.25">
      <c r="J736" s="72"/>
    </row>
    <row r="737" ht="20.25">
      <c r="J737" s="72"/>
    </row>
    <row r="738" ht="20.25">
      <c r="J738" s="72"/>
    </row>
    <row r="739" ht="20.25">
      <c r="J739" s="72"/>
    </row>
    <row r="740" ht="20.25">
      <c r="J740" s="72"/>
    </row>
    <row r="741" ht="20.25">
      <c r="J741" s="72"/>
    </row>
    <row r="742" ht="20.25">
      <c r="J742" s="72"/>
    </row>
    <row r="743" ht="20.25">
      <c r="J743" s="72"/>
    </row>
    <row r="744" ht="20.25">
      <c r="J744" s="72"/>
    </row>
    <row r="745" ht="20.25">
      <c r="J745" s="72"/>
    </row>
    <row r="746" ht="20.25">
      <c r="J746" s="72"/>
    </row>
    <row r="747" ht="20.25">
      <c r="J747" s="72"/>
    </row>
    <row r="748" ht="20.25">
      <c r="J748" s="72"/>
    </row>
    <row r="749" ht="20.25">
      <c r="J749" s="72"/>
    </row>
    <row r="750" ht="20.25">
      <c r="J750" s="72"/>
    </row>
    <row r="751" ht="20.25">
      <c r="J751" s="72"/>
    </row>
    <row r="752" ht="20.25">
      <c r="J752" s="72"/>
    </row>
    <row r="753" ht="20.25">
      <c r="J753" s="72"/>
    </row>
    <row r="754" ht="20.25">
      <c r="J754" s="72"/>
    </row>
    <row r="755" ht="20.25">
      <c r="J755" s="72"/>
    </row>
    <row r="756" ht="20.25">
      <c r="J756" s="72"/>
    </row>
    <row r="757" ht="20.25">
      <c r="J757" s="72"/>
    </row>
    <row r="758" ht="20.25">
      <c r="J758" s="72"/>
    </row>
    <row r="759" ht="20.25">
      <c r="J759" s="72"/>
    </row>
    <row r="760" ht="20.25">
      <c r="J760" s="72"/>
    </row>
    <row r="761" ht="20.25">
      <c r="J761" s="72"/>
    </row>
    <row r="762" ht="20.25">
      <c r="J762" s="72"/>
    </row>
    <row r="763" ht="20.25">
      <c r="J763" s="72"/>
    </row>
    <row r="764" ht="20.25">
      <c r="J764" s="72"/>
    </row>
    <row r="765" ht="20.25">
      <c r="J765" s="72"/>
    </row>
    <row r="766" ht="20.25">
      <c r="J766" s="72"/>
    </row>
    <row r="767" ht="20.25">
      <c r="J767" s="72"/>
    </row>
    <row r="768" ht="20.25">
      <c r="J768" s="72"/>
    </row>
    <row r="769" ht="20.25">
      <c r="J769" s="72"/>
    </row>
    <row r="770" ht="20.25">
      <c r="J770" s="72"/>
    </row>
    <row r="771" ht="20.25">
      <c r="J771" s="72"/>
    </row>
    <row r="772" ht="20.25">
      <c r="J772" s="72"/>
    </row>
    <row r="773" ht="20.25">
      <c r="J773" s="72"/>
    </row>
    <row r="774" ht="20.25">
      <c r="J774" s="72"/>
    </row>
    <row r="775" ht="20.25">
      <c r="J775" s="72"/>
    </row>
    <row r="776" ht="20.25">
      <c r="J776" s="72"/>
    </row>
    <row r="777" ht="20.25">
      <c r="J777" s="72"/>
    </row>
    <row r="778" ht="20.25">
      <c r="J778" s="72"/>
    </row>
    <row r="779" ht="20.25">
      <c r="J779" s="72"/>
    </row>
    <row r="780" ht="20.25">
      <c r="J780" s="72"/>
    </row>
    <row r="781" ht="20.25">
      <c r="J781" s="72"/>
    </row>
    <row r="782" ht="20.25">
      <c r="J782" s="72"/>
    </row>
    <row r="783" ht="20.25">
      <c r="J783" s="72"/>
    </row>
    <row r="784" ht="20.25">
      <c r="J784" s="72"/>
    </row>
    <row r="785" ht="20.25">
      <c r="J785" s="72"/>
    </row>
    <row r="786" ht="20.25">
      <c r="J786" s="72"/>
    </row>
    <row r="787" ht="20.25">
      <c r="J787" s="72"/>
    </row>
    <row r="788" ht="20.25">
      <c r="J788" s="72"/>
    </row>
    <row r="789" ht="20.25">
      <c r="J789" s="72"/>
    </row>
    <row r="790" ht="20.25">
      <c r="J790" s="72"/>
    </row>
    <row r="791" ht="20.25">
      <c r="J791" s="72"/>
    </row>
    <row r="792" ht="20.25">
      <c r="J792" s="72"/>
    </row>
    <row r="793" ht="20.25">
      <c r="J793" s="72"/>
    </row>
    <row r="794" ht="20.25">
      <c r="J794" s="72"/>
    </row>
    <row r="795" ht="20.25">
      <c r="J795" s="72"/>
    </row>
    <row r="796" ht="20.25">
      <c r="J796" s="72"/>
    </row>
    <row r="797" ht="20.25">
      <c r="J797" s="72"/>
    </row>
    <row r="798" ht="20.25">
      <c r="J798" s="72"/>
    </row>
    <row r="799" ht="20.25">
      <c r="J799" s="72"/>
    </row>
    <row r="800" ht="20.25">
      <c r="J800" s="72"/>
    </row>
    <row r="801" ht="20.25">
      <c r="J801" s="72"/>
    </row>
    <row r="802" ht="20.25">
      <c r="J802" s="72"/>
    </row>
    <row r="803" ht="20.25">
      <c r="J803" s="72"/>
    </row>
    <row r="804" ht="20.25">
      <c r="J804" s="72"/>
    </row>
    <row r="805" ht="20.25">
      <c r="J805" s="72"/>
    </row>
    <row r="806" ht="20.25">
      <c r="J806" s="72"/>
    </row>
    <row r="807" ht="20.25">
      <c r="J807" s="72"/>
    </row>
    <row r="808" ht="20.25">
      <c r="J808" s="72"/>
    </row>
    <row r="809" ht="20.25">
      <c r="J809" s="72"/>
    </row>
    <row r="810" ht="20.25">
      <c r="J810" s="72"/>
    </row>
    <row r="811" ht="20.25">
      <c r="J811" s="72"/>
    </row>
    <row r="812" ht="20.25">
      <c r="J812" s="72"/>
    </row>
    <row r="813" ht="20.25">
      <c r="J813" s="72"/>
    </row>
    <row r="814" ht="20.25">
      <c r="J814" s="72"/>
    </row>
    <row r="815" ht="20.25">
      <c r="J815" s="72"/>
    </row>
    <row r="816" ht="20.25">
      <c r="J816" s="72"/>
    </row>
    <row r="817" ht="20.25">
      <c r="J817" s="72"/>
    </row>
    <row r="818" ht="20.25">
      <c r="J818" s="72"/>
    </row>
    <row r="819" ht="20.25">
      <c r="J819" s="72"/>
    </row>
    <row r="820" ht="20.25">
      <c r="J820" s="72"/>
    </row>
    <row r="821" ht="20.25">
      <c r="J821" s="72"/>
    </row>
    <row r="822" ht="20.25">
      <c r="J822" s="72"/>
    </row>
    <row r="823" ht="20.25">
      <c r="J823" s="72"/>
    </row>
    <row r="824" ht="20.25">
      <c r="J824" s="72"/>
    </row>
    <row r="825" ht="20.25">
      <c r="J825" s="72"/>
    </row>
    <row r="826" ht="20.25">
      <c r="J826" s="72"/>
    </row>
    <row r="827" ht="20.25">
      <c r="J827" s="72"/>
    </row>
    <row r="828" ht="20.25">
      <c r="J828" s="72"/>
    </row>
    <row r="829" ht="20.25">
      <c r="J829" s="72"/>
    </row>
    <row r="830" ht="20.25">
      <c r="J830" s="72"/>
    </row>
    <row r="831" ht="20.25">
      <c r="J831" s="72"/>
    </row>
    <row r="832" ht="20.25">
      <c r="J832" s="72"/>
    </row>
    <row r="833" ht="20.25">
      <c r="J833" s="72"/>
    </row>
    <row r="834" ht="20.25">
      <c r="J834" s="72"/>
    </row>
    <row r="835" ht="20.25">
      <c r="J835" s="72"/>
    </row>
    <row r="836" ht="20.25">
      <c r="J836" s="72"/>
    </row>
    <row r="837" ht="20.25">
      <c r="J837" s="72"/>
    </row>
    <row r="838" ht="20.25">
      <c r="J838" s="72"/>
    </row>
    <row r="839" ht="20.25">
      <c r="J839" s="72"/>
    </row>
    <row r="840" ht="20.25">
      <c r="J840" s="72"/>
    </row>
    <row r="841" ht="20.25">
      <c r="J841" s="72"/>
    </row>
    <row r="842" ht="20.25">
      <c r="J842" s="72"/>
    </row>
    <row r="843" ht="20.25">
      <c r="J843" s="72"/>
    </row>
    <row r="844" ht="20.25">
      <c r="J844" s="72"/>
    </row>
    <row r="845" ht="20.25">
      <c r="J845" s="72"/>
    </row>
    <row r="846" ht="20.25">
      <c r="J846" s="72"/>
    </row>
    <row r="847" ht="20.25">
      <c r="J847" s="72"/>
    </row>
    <row r="848" ht="20.25">
      <c r="J848" s="72"/>
    </row>
    <row r="849" ht="20.25">
      <c r="J849" s="72"/>
    </row>
    <row r="850" ht="20.25">
      <c r="J850" s="72"/>
    </row>
    <row r="851" ht="20.25">
      <c r="J851" s="72"/>
    </row>
    <row r="852" ht="20.25">
      <c r="J852" s="72"/>
    </row>
    <row r="853" ht="20.25">
      <c r="J853" s="72"/>
    </row>
    <row r="854" ht="20.25">
      <c r="J854" s="72"/>
    </row>
    <row r="855" ht="20.25">
      <c r="J855" s="72"/>
    </row>
    <row r="856" ht="20.25">
      <c r="J856" s="72"/>
    </row>
    <row r="857" ht="20.25">
      <c r="J857" s="72"/>
    </row>
    <row r="858" ht="20.25">
      <c r="J858" s="72"/>
    </row>
    <row r="859" ht="20.25">
      <c r="J859" s="72"/>
    </row>
    <row r="860" ht="20.25">
      <c r="J860" s="72"/>
    </row>
    <row r="861" ht="20.25">
      <c r="J861" s="72"/>
    </row>
    <row r="862" ht="20.25">
      <c r="J862" s="72"/>
    </row>
    <row r="863" ht="20.25">
      <c r="J863" s="72"/>
    </row>
    <row r="864" ht="20.25">
      <c r="J864" s="72"/>
    </row>
    <row r="865" ht="20.25">
      <c r="J865" s="72"/>
    </row>
    <row r="866" ht="20.25">
      <c r="J866" s="72"/>
    </row>
    <row r="867" ht="20.25">
      <c r="J867" s="72"/>
    </row>
    <row r="868" ht="20.25">
      <c r="J868" s="72"/>
    </row>
    <row r="869" ht="20.25">
      <c r="J869" s="72"/>
    </row>
    <row r="870" ht="20.25">
      <c r="J870" s="72"/>
    </row>
    <row r="871" ht="20.25">
      <c r="J871" s="72"/>
    </row>
    <row r="872" ht="20.25">
      <c r="J872" s="72"/>
    </row>
    <row r="873" ht="20.25">
      <c r="J873" s="72"/>
    </row>
  </sheetData>
  <sheetProtection/>
  <mergeCells count="12">
    <mergeCell ref="D3:G3"/>
    <mergeCell ref="C2:G2"/>
    <mergeCell ref="E27:E28"/>
    <mergeCell ref="E32:E33"/>
    <mergeCell ref="F32:F33"/>
    <mergeCell ref="H32:H33"/>
    <mergeCell ref="G32:G33"/>
    <mergeCell ref="F1:H1"/>
    <mergeCell ref="E12:E14"/>
    <mergeCell ref="F12:F14"/>
    <mergeCell ref="G12:G14"/>
    <mergeCell ref="H12:H14"/>
  </mergeCells>
  <printOptions horizontalCentered="1"/>
  <pageMargins left="0.1968503937007874" right="0.1968503937007874" top="0.7" bottom="0.4" header="0.25" footer="0.2"/>
  <pageSetup fitToHeight="50" horizontalDpi="600" verticalDpi="600" orientation="landscape" paperSize="9" scale="65" r:id="rId1"/>
  <headerFooter alignWithMargins="0">
    <oddFooter>&amp;C&amp;P
</oddFooter>
  </headerFooter>
</worksheet>
</file>

<file path=xl/worksheets/sheet4.xml><?xml version="1.0" encoding="utf-8"?>
<worksheet xmlns="http://schemas.openxmlformats.org/spreadsheetml/2006/main" xmlns:r="http://schemas.openxmlformats.org/officeDocument/2006/relationships">
  <sheetPr>
    <tabColor indexed="32"/>
  </sheetPr>
  <dimension ref="A1:P36"/>
  <sheetViews>
    <sheetView showZeros="0" view="pageBreakPreview" zoomScale="50" zoomScaleSheetLayoutView="50" zoomScalePageLayoutView="0" workbookViewId="0" topLeftCell="A1">
      <selection activeCell="M11" sqref="M11"/>
    </sheetView>
  </sheetViews>
  <sheetFormatPr defaultColWidth="9.00390625" defaultRowHeight="12.75"/>
  <cols>
    <col min="1" max="1" width="19.625" style="712" customWidth="1"/>
    <col min="2" max="2" width="15.625" style="712" customWidth="1"/>
    <col min="3" max="3" width="34.375" style="712" customWidth="1"/>
    <col min="4" max="4" width="11.75390625" style="712" customWidth="1"/>
    <col min="5" max="5" width="13.375" style="712" customWidth="1"/>
    <col min="6" max="6" width="9.375" style="712" customWidth="1"/>
    <col min="7" max="7" width="14.375" style="712" customWidth="1"/>
    <col min="8" max="8" width="10.75390625" style="712" customWidth="1"/>
    <col min="9" max="9" width="14.875" style="712" customWidth="1"/>
    <col min="10" max="10" width="9.875" style="712" customWidth="1"/>
    <col min="11" max="11" width="14.125" style="712" customWidth="1"/>
    <col min="12" max="12" width="14.625" style="712" customWidth="1"/>
    <col min="13" max="13" width="14.25390625" style="712" customWidth="1"/>
    <col min="14" max="14" width="10.00390625" style="712" customWidth="1"/>
    <col min="15" max="15" width="13.875" style="712" customWidth="1"/>
    <col min="16" max="16" width="10.375" style="712" bestFit="1" customWidth="1"/>
    <col min="17" max="16384" width="9.125" style="712" customWidth="1"/>
  </cols>
  <sheetData>
    <row r="1" spans="1:15" ht="40.5" customHeight="1">
      <c r="A1" s="817"/>
      <c r="B1" s="817"/>
      <c r="C1" s="818"/>
      <c r="D1" s="819"/>
      <c r="E1" s="819"/>
      <c r="F1" s="819"/>
      <c r="G1" s="819"/>
      <c r="H1" s="819"/>
      <c r="I1" s="819"/>
      <c r="J1" s="819"/>
      <c r="K1" s="819"/>
      <c r="L1" s="1065" t="s">
        <v>1380</v>
      </c>
      <c r="M1" s="1065"/>
      <c r="N1" s="1065"/>
      <c r="O1" s="1065"/>
    </row>
    <row r="2" spans="1:15" ht="24" customHeight="1">
      <c r="A2" s="1066" t="s">
        <v>1462</v>
      </c>
      <c r="B2" s="1066"/>
      <c r="C2" s="1066"/>
      <c r="D2" s="1066"/>
      <c r="E2" s="1066"/>
      <c r="F2" s="1066"/>
      <c r="G2" s="1066"/>
      <c r="H2" s="1066"/>
      <c r="I2" s="1066"/>
      <c r="J2" s="1066"/>
      <c r="K2" s="1066"/>
      <c r="L2" s="1066"/>
      <c r="M2" s="1066"/>
      <c r="N2" s="1066"/>
      <c r="O2" s="1066"/>
    </row>
    <row r="3" spans="1:15" ht="19.5" customHeight="1">
      <c r="A3" s="1066"/>
      <c r="B3" s="1066"/>
      <c r="C3" s="1066"/>
      <c r="D3" s="1066"/>
      <c r="E3" s="1066"/>
      <c r="F3" s="1066"/>
      <c r="G3" s="1066"/>
      <c r="H3" s="1066"/>
      <c r="I3" s="1066"/>
      <c r="J3" s="1066"/>
      <c r="K3" s="1066"/>
      <c r="L3" s="1066"/>
      <c r="M3" s="1066"/>
      <c r="N3" s="1066"/>
      <c r="O3" s="1066"/>
    </row>
    <row r="4" spans="1:15" ht="13.5" thickBot="1">
      <c r="A4" s="817"/>
      <c r="B4" s="817"/>
      <c r="C4" s="818"/>
      <c r="D4" s="817"/>
      <c r="E4" s="819"/>
      <c r="F4" s="819"/>
      <c r="G4" s="819"/>
      <c r="H4" s="819"/>
      <c r="I4" s="819"/>
      <c r="J4" s="819"/>
      <c r="K4" s="819"/>
      <c r="L4" s="819"/>
      <c r="M4" s="819"/>
      <c r="N4" s="819"/>
      <c r="O4" s="817" t="s">
        <v>1508</v>
      </c>
    </row>
    <row r="5" spans="1:15" ht="44.25" customHeight="1">
      <c r="A5" s="1073" t="s">
        <v>727</v>
      </c>
      <c r="B5" s="1073" t="s">
        <v>1634</v>
      </c>
      <c r="C5" s="1078" t="s">
        <v>1633</v>
      </c>
      <c r="D5" s="1067" t="s">
        <v>618</v>
      </c>
      <c r="E5" s="1068"/>
      <c r="F5" s="1068"/>
      <c r="G5" s="1068"/>
      <c r="H5" s="1069" t="s">
        <v>619</v>
      </c>
      <c r="I5" s="1070"/>
      <c r="J5" s="1070"/>
      <c r="K5" s="1071"/>
      <c r="L5" s="1067" t="s">
        <v>620</v>
      </c>
      <c r="M5" s="1068"/>
      <c r="N5" s="1068"/>
      <c r="O5" s="1072"/>
    </row>
    <row r="6" spans="1:15" ht="12.75" customHeight="1">
      <c r="A6" s="1074"/>
      <c r="B6" s="1074"/>
      <c r="C6" s="1079"/>
      <c r="D6" s="1076" t="s">
        <v>621</v>
      </c>
      <c r="E6" s="1083" t="s">
        <v>622</v>
      </c>
      <c r="F6" s="1083"/>
      <c r="G6" s="1081" t="s">
        <v>623</v>
      </c>
      <c r="H6" s="1076" t="s">
        <v>621</v>
      </c>
      <c r="I6" s="1083" t="s">
        <v>622</v>
      </c>
      <c r="J6" s="1083"/>
      <c r="K6" s="1081" t="s">
        <v>623</v>
      </c>
      <c r="L6" s="1076" t="s">
        <v>621</v>
      </c>
      <c r="M6" s="1083" t="s">
        <v>622</v>
      </c>
      <c r="N6" s="1083"/>
      <c r="O6" s="1081" t="s">
        <v>623</v>
      </c>
    </row>
    <row r="7" spans="1:15" ht="39" thickBot="1">
      <c r="A7" s="1075"/>
      <c r="B7" s="1075"/>
      <c r="C7" s="1080"/>
      <c r="D7" s="1077"/>
      <c r="E7" s="820" t="s">
        <v>174</v>
      </c>
      <c r="F7" s="820" t="s">
        <v>488</v>
      </c>
      <c r="G7" s="1082"/>
      <c r="H7" s="1077"/>
      <c r="I7" s="820" t="s">
        <v>174</v>
      </c>
      <c r="J7" s="820" t="s">
        <v>488</v>
      </c>
      <c r="K7" s="1082"/>
      <c r="L7" s="1077"/>
      <c r="M7" s="820" t="s">
        <v>174</v>
      </c>
      <c r="N7" s="820" t="s">
        <v>488</v>
      </c>
      <c r="O7" s="1082"/>
    </row>
    <row r="8" spans="1:16" ht="63" customHeight="1" thickBot="1">
      <c r="A8" s="821" t="s">
        <v>1074</v>
      </c>
      <c r="B8" s="821"/>
      <c r="C8" s="822" t="s">
        <v>1482</v>
      </c>
      <c r="D8" s="823">
        <f>+D9+D10</f>
        <v>943400</v>
      </c>
      <c r="E8" s="823">
        <f>+E9+E10</f>
        <v>245600</v>
      </c>
      <c r="F8" s="823"/>
      <c r="G8" s="823">
        <f>+G9+G10</f>
        <v>1189000</v>
      </c>
      <c r="H8" s="823"/>
      <c r="I8" s="823">
        <f>+I9+I10</f>
        <v>-252300</v>
      </c>
      <c r="J8" s="823"/>
      <c r="K8" s="823">
        <f aca="true" t="shared" si="0" ref="K8:K14">+I8+H8</f>
        <v>-252300</v>
      </c>
      <c r="L8" s="823">
        <f>+L9+L10</f>
        <v>943400</v>
      </c>
      <c r="M8" s="823">
        <f aca="true" t="shared" si="1" ref="M8:M13">+I8+E8</f>
        <v>-6700</v>
      </c>
      <c r="N8" s="823"/>
      <c r="O8" s="824">
        <f>+O9+O10</f>
        <v>936700</v>
      </c>
      <c r="P8" s="761"/>
    </row>
    <row r="9" spans="1:16" ht="93.75">
      <c r="A9" s="825" t="s">
        <v>624</v>
      </c>
      <c r="B9" s="825" t="s">
        <v>134</v>
      </c>
      <c r="C9" s="826" t="s">
        <v>487</v>
      </c>
      <c r="D9" s="827">
        <v>943400</v>
      </c>
      <c r="E9" s="828">
        <v>245600</v>
      </c>
      <c r="F9" s="829"/>
      <c r="G9" s="830">
        <f>++E9+D9</f>
        <v>1189000</v>
      </c>
      <c r="H9" s="831"/>
      <c r="I9" s="828"/>
      <c r="J9" s="828"/>
      <c r="K9" s="832">
        <f t="shared" si="0"/>
        <v>0</v>
      </c>
      <c r="L9" s="827">
        <f>+D9</f>
        <v>943400</v>
      </c>
      <c r="M9" s="828">
        <f t="shared" si="1"/>
        <v>245600</v>
      </c>
      <c r="N9" s="829"/>
      <c r="O9" s="832">
        <f>+M9+L9</f>
        <v>1189000</v>
      </c>
      <c r="P9" s="761"/>
    </row>
    <row r="10" spans="1:16" ht="94.5" thickBot="1">
      <c r="A10" s="833" t="s">
        <v>625</v>
      </c>
      <c r="B10" s="833" t="s">
        <v>134</v>
      </c>
      <c r="C10" s="834" t="s">
        <v>1483</v>
      </c>
      <c r="D10" s="835"/>
      <c r="E10" s="836"/>
      <c r="F10" s="837"/>
      <c r="G10" s="838">
        <f>++E10+D10</f>
        <v>0</v>
      </c>
      <c r="H10" s="839"/>
      <c r="I10" s="836">
        <v>-252300</v>
      </c>
      <c r="J10" s="836"/>
      <c r="K10" s="838">
        <f t="shared" si="0"/>
        <v>-252300</v>
      </c>
      <c r="L10" s="835">
        <f>+D10</f>
        <v>0</v>
      </c>
      <c r="M10" s="836">
        <f t="shared" si="1"/>
        <v>-252300</v>
      </c>
      <c r="N10" s="837"/>
      <c r="O10" s="838">
        <f>+M10+L10</f>
        <v>-252300</v>
      </c>
      <c r="P10" s="761"/>
    </row>
    <row r="11" spans="1:16" ht="61.5" thickBot="1">
      <c r="A11" s="821" t="s">
        <v>1078</v>
      </c>
      <c r="B11" s="821"/>
      <c r="C11" s="822" t="s">
        <v>1484</v>
      </c>
      <c r="D11" s="840">
        <f>+D12+D13</f>
        <v>1800000</v>
      </c>
      <c r="E11" s="841">
        <f>+E12+E13</f>
        <v>1300000</v>
      </c>
      <c r="F11" s="842"/>
      <c r="G11" s="843">
        <f>+G12+G13</f>
        <v>3100000</v>
      </c>
      <c r="H11" s="844"/>
      <c r="I11" s="841">
        <f>+I12+I13</f>
        <v>-1300000</v>
      </c>
      <c r="J11" s="841"/>
      <c r="K11" s="843">
        <f t="shared" si="0"/>
        <v>-1300000</v>
      </c>
      <c r="L11" s="840">
        <f>+L12+L13</f>
        <v>1800000</v>
      </c>
      <c r="M11" s="841">
        <f t="shared" si="1"/>
        <v>0</v>
      </c>
      <c r="N11" s="842"/>
      <c r="O11" s="843">
        <f>+O12+O13</f>
        <v>1800000</v>
      </c>
      <c r="P11" s="761"/>
    </row>
    <row r="12" spans="1:16" ht="75">
      <c r="A12" s="845" t="s">
        <v>1019</v>
      </c>
      <c r="B12" s="845" t="s">
        <v>134</v>
      </c>
      <c r="C12" s="826" t="s">
        <v>1091</v>
      </c>
      <c r="D12" s="827">
        <v>1800000</v>
      </c>
      <c r="E12" s="828">
        <v>1300000</v>
      </c>
      <c r="F12" s="829"/>
      <c r="G12" s="832">
        <f>+E12+D12</f>
        <v>3100000</v>
      </c>
      <c r="H12" s="831"/>
      <c r="I12" s="828"/>
      <c r="J12" s="828"/>
      <c r="K12" s="832">
        <f t="shared" si="0"/>
        <v>0</v>
      </c>
      <c r="L12" s="827">
        <f>+D12</f>
        <v>1800000</v>
      </c>
      <c r="M12" s="828">
        <f t="shared" si="1"/>
        <v>1300000</v>
      </c>
      <c r="N12" s="829"/>
      <c r="O12" s="832">
        <f>+M12+L12</f>
        <v>3100000</v>
      </c>
      <c r="P12" s="761"/>
    </row>
    <row r="13" spans="1:16" ht="75.75" thickBot="1">
      <c r="A13" s="846" t="s">
        <v>1020</v>
      </c>
      <c r="B13" s="846" t="s">
        <v>134</v>
      </c>
      <c r="C13" s="847" t="s">
        <v>1021</v>
      </c>
      <c r="D13" s="848"/>
      <c r="E13" s="849"/>
      <c r="F13" s="850"/>
      <c r="G13" s="851">
        <f>++E13+D13</f>
        <v>0</v>
      </c>
      <c r="H13" s="852"/>
      <c r="I13" s="849">
        <v>-1300000</v>
      </c>
      <c r="J13" s="849"/>
      <c r="K13" s="851">
        <f t="shared" si="0"/>
        <v>-1300000</v>
      </c>
      <c r="L13" s="848">
        <f>+D13</f>
        <v>0</v>
      </c>
      <c r="M13" s="849">
        <f t="shared" si="1"/>
        <v>-1300000</v>
      </c>
      <c r="N13" s="850"/>
      <c r="O13" s="851">
        <f>+M13+L13</f>
        <v>-1300000</v>
      </c>
      <c r="P13" s="761"/>
    </row>
    <row r="14" spans="1:16" ht="21" thickBot="1">
      <c r="A14" s="853"/>
      <c r="B14" s="853"/>
      <c r="C14" s="854" t="s">
        <v>174</v>
      </c>
      <c r="D14" s="855">
        <f>D11+D8</f>
        <v>2743400</v>
      </c>
      <c r="E14" s="855">
        <f>E11+E8</f>
        <v>1545600</v>
      </c>
      <c r="F14" s="855"/>
      <c r="G14" s="855">
        <f>G11+G8</f>
        <v>4289000</v>
      </c>
      <c r="H14" s="856"/>
      <c r="I14" s="857">
        <f>I11+I8</f>
        <v>-1552300</v>
      </c>
      <c r="J14" s="857"/>
      <c r="K14" s="858">
        <f t="shared" si="0"/>
        <v>-1552300</v>
      </c>
      <c r="L14" s="855">
        <f>L11+L8</f>
        <v>2743400</v>
      </c>
      <c r="M14" s="855">
        <f>M11+M8</f>
        <v>-6700</v>
      </c>
      <c r="N14" s="859"/>
      <c r="O14" s="860">
        <f>O11+O8</f>
        <v>2736700</v>
      </c>
      <c r="P14" s="761"/>
    </row>
    <row r="15" spans="1:2" ht="15.75">
      <c r="A15" s="762"/>
      <c r="B15" s="762"/>
    </row>
    <row r="16" spans="1:2" ht="15.75">
      <c r="A16" s="762"/>
      <c r="B16" s="762"/>
    </row>
    <row r="17" spans="1:2" ht="15.75">
      <c r="A17" s="762"/>
      <c r="B17" s="762"/>
    </row>
    <row r="18" spans="1:2" ht="15.75">
      <c r="A18" s="762"/>
      <c r="B18" s="762"/>
    </row>
    <row r="19" spans="1:2" ht="15.75">
      <c r="A19" s="762"/>
      <c r="B19" s="762"/>
    </row>
    <row r="20" spans="1:2" ht="15.75">
      <c r="A20" s="763"/>
      <c r="B20" s="763"/>
    </row>
    <row r="21" spans="1:2" ht="15.75">
      <c r="A21" s="763"/>
      <c r="B21" s="763"/>
    </row>
    <row r="22" spans="1:2" ht="15.75">
      <c r="A22" s="763"/>
      <c r="B22" s="763"/>
    </row>
    <row r="23" spans="1:2" ht="15.75">
      <c r="A23" s="763"/>
      <c r="B23" s="763"/>
    </row>
    <row r="24" spans="1:2" ht="15.75">
      <c r="A24" s="763"/>
      <c r="B24" s="763"/>
    </row>
    <row r="25" spans="1:2" ht="15.75">
      <c r="A25" s="763"/>
      <c r="B25" s="763"/>
    </row>
    <row r="26" spans="1:2" ht="15.75">
      <c r="A26" s="763"/>
      <c r="B26" s="763"/>
    </row>
    <row r="27" spans="1:2" ht="15.75">
      <c r="A27" s="763"/>
      <c r="B27" s="763"/>
    </row>
    <row r="28" spans="1:2" ht="15.75">
      <c r="A28" s="763"/>
      <c r="B28" s="763"/>
    </row>
    <row r="29" spans="1:2" ht="15.75">
      <c r="A29" s="763"/>
      <c r="B29" s="763"/>
    </row>
    <row r="30" spans="1:2" ht="15.75">
      <c r="A30" s="763"/>
      <c r="B30" s="763"/>
    </row>
    <row r="31" spans="1:2" ht="15.75">
      <c r="A31" s="763"/>
      <c r="B31" s="763"/>
    </row>
    <row r="32" spans="1:2" ht="15.75">
      <c r="A32" s="763"/>
      <c r="B32" s="763"/>
    </row>
    <row r="33" spans="1:2" ht="15.75">
      <c r="A33" s="763"/>
      <c r="B33" s="763"/>
    </row>
    <row r="34" spans="1:2" ht="15.75">
      <c r="A34" s="763"/>
      <c r="B34" s="763"/>
    </row>
    <row r="35" spans="1:2" ht="15.75">
      <c r="A35" s="763"/>
      <c r="B35" s="763"/>
    </row>
    <row r="36" spans="1:2" ht="15.75">
      <c r="A36" s="763"/>
      <c r="B36" s="763"/>
    </row>
  </sheetData>
  <sheetProtection formatCells="0" formatColumns="0" formatRows="0" insertColumns="0" insertRows="0" insertHyperlinks="0" deleteColumns="0" deleteRows="0" sort="0" autoFilter="0" pivotTables="0"/>
  <autoFilter ref="P7:P14"/>
  <mergeCells count="18">
    <mergeCell ref="C5:C7"/>
    <mergeCell ref="O6:O7"/>
    <mergeCell ref="G6:G7"/>
    <mergeCell ref="H6:H7"/>
    <mergeCell ref="K6:K7"/>
    <mergeCell ref="E6:F6"/>
    <mergeCell ref="I6:J6"/>
    <mergeCell ref="M6:N6"/>
    <mergeCell ref="L1:O1"/>
    <mergeCell ref="A3:O3"/>
    <mergeCell ref="D5:G5"/>
    <mergeCell ref="H5:K5"/>
    <mergeCell ref="L5:O5"/>
    <mergeCell ref="A2:O2"/>
    <mergeCell ref="B5:B7"/>
    <mergeCell ref="D6:D7"/>
    <mergeCell ref="A5:A7"/>
    <mergeCell ref="L6:L7"/>
  </mergeCells>
  <printOptions horizontalCentered="1"/>
  <pageMargins left="0.1968503937007874" right="0.1968503937007874" top="0.3937007874015748" bottom="0.3937007874015748" header="0" footer="0"/>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tabColor indexed="26"/>
  </sheetPr>
  <dimension ref="A1:AF486"/>
  <sheetViews>
    <sheetView showZeros="0" view="pageBreakPreview" zoomScale="50" zoomScaleNormal="50" zoomScaleSheetLayoutView="50" zoomScalePageLayoutView="0" workbookViewId="0" topLeftCell="A1">
      <pane xSplit="4" ySplit="8" topLeftCell="E179" activePane="bottomRight" state="frozen"/>
      <selection pane="topLeft" activeCell="C2" sqref="C2:H2"/>
      <selection pane="topRight" activeCell="C2" sqref="C2:H2"/>
      <selection pane="bottomLeft" activeCell="C2" sqref="C2:H2"/>
      <selection pane="bottomRight" activeCell="R1" sqref="R1:R16384"/>
    </sheetView>
  </sheetViews>
  <sheetFormatPr defaultColWidth="9.00390625" defaultRowHeight="12.75"/>
  <cols>
    <col min="1" max="1" width="14.75390625" style="2" customWidth="1"/>
    <col min="2" max="3" width="12.625" style="2" customWidth="1"/>
    <col min="4" max="4" width="47.25390625" style="1" customWidth="1"/>
    <col min="5" max="6" width="16.75390625" style="2" customWidth="1"/>
    <col min="7" max="9" width="14.75390625" style="2" customWidth="1"/>
    <col min="10" max="10" width="16.25390625" style="2" customWidth="1"/>
    <col min="11" max="11" width="16.00390625" style="2" customWidth="1"/>
    <col min="12" max="12" width="13.00390625" style="2" customWidth="1"/>
    <col min="13" max="13" width="14.625" style="2" customWidth="1"/>
    <col min="14" max="14" width="15.00390625" style="2" customWidth="1"/>
    <col min="15" max="15" width="14.75390625" style="2" customWidth="1"/>
    <col min="16" max="16" width="23.75390625" style="2" customWidth="1"/>
    <col min="17" max="17" width="16.875" style="2" customWidth="1"/>
    <col min="18" max="18" width="17.25390625" style="2" customWidth="1"/>
    <col min="19" max="19" width="13.25390625" style="0" customWidth="1"/>
    <col min="20" max="20" width="0.74609375" style="103" customWidth="1"/>
    <col min="21" max="21" width="16.75390625" style="0" customWidth="1"/>
    <col min="22" max="22" width="10.375" style="0" bestFit="1" customWidth="1"/>
  </cols>
  <sheetData>
    <row r="1" spans="1:24" ht="72" customHeight="1">
      <c r="A1" s="7"/>
      <c r="B1" s="7"/>
      <c r="C1" s="7"/>
      <c r="D1" s="8"/>
      <c r="E1" s="7"/>
      <c r="F1" s="7"/>
      <c r="G1" s="7"/>
      <c r="H1" s="7"/>
      <c r="I1" s="7"/>
      <c r="J1" s="7"/>
      <c r="K1" s="7"/>
      <c r="N1" s="104"/>
      <c r="O1" s="1088" t="s">
        <v>1150</v>
      </c>
      <c r="P1" s="1088"/>
      <c r="Q1" s="1088"/>
      <c r="R1" s="104"/>
      <c r="S1" s="9"/>
      <c r="T1" s="98"/>
      <c r="U1" s="9"/>
      <c r="V1" s="9"/>
      <c r="W1" s="9"/>
      <c r="X1" s="9"/>
    </row>
    <row r="2" spans="1:24" ht="12" customHeight="1">
      <c r="A2" s="7"/>
      <c r="B2" s="7"/>
      <c r="C2" s="7"/>
      <c r="D2" s="8"/>
      <c r="E2" s="7"/>
      <c r="F2" s="7"/>
      <c r="G2" s="7"/>
      <c r="H2" s="7"/>
      <c r="I2" s="7"/>
      <c r="J2" s="7"/>
      <c r="K2" s="7"/>
      <c r="L2" s="1090"/>
      <c r="M2" s="1090"/>
      <c r="N2" s="1090"/>
      <c r="O2" s="1090"/>
      <c r="P2" s="1090"/>
      <c r="Q2" s="1090"/>
      <c r="R2" s="67"/>
      <c r="S2" s="9"/>
      <c r="T2" s="98"/>
      <c r="U2" s="9"/>
      <c r="V2" s="9"/>
      <c r="W2" s="9"/>
      <c r="X2" s="9"/>
    </row>
    <row r="3" spans="1:24" ht="49.5" customHeight="1" thickBot="1">
      <c r="A3" s="10"/>
      <c r="B3" s="1087" t="s">
        <v>645</v>
      </c>
      <c r="C3" s="1087"/>
      <c r="D3" s="1087"/>
      <c r="E3" s="1087"/>
      <c r="F3" s="1087"/>
      <c r="G3" s="1087"/>
      <c r="H3" s="1087"/>
      <c r="I3" s="1087"/>
      <c r="J3" s="1087"/>
      <c r="K3" s="1087"/>
      <c r="L3" s="1087"/>
      <c r="M3" s="1087"/>
      <c r="N3" s="1087"/>
      <c r="O3" s="1087"/>
      <c r="P3" s="1087"/>
      <c r="Q3" s="5" t="s">
        <v>1508</v>
      </c>
      <c r="R3" s="5"/>
      <c r="S3" s="9"/>
      <c r="T3" s="98"/>
      <c r="U3" s="9"/>
      <c r="V3" s="9"/>
      <c r="W3" s="9"/>
      <c r="X3" s="9"/>
    </row>
    <row r="4" spans="1:24" ht="15" customHeight="1">
      <c r="A4" s="1091" t="s">
        <v>180</v>
      </c>
      <c r="B4" s="1091" t="s">
        <v>179</v>
      </c>
      <c r="C4" s="1089" t="s">
        <v>1634</v>
      </c>
      <c r="D4" s="1089" t="s">
        <v>1472</v>
      </c>
      <c r="E4" s="1089" t="s">
        <v>172</v>
      </c>
      <c r="F4" s="1089"/>
      <c r="G4" s="1089"/>
      <c r="H4" s="1089"/>
      <c r="I4" s="1089"/>
      <c r="J4" s="1084" t="s">
        <v>173</v>
      </c>
      <c r="K4" s="1085"/>
      <c r="L4" s="1085"/>
      <c r="M4" s="1085"/>
      <c r="N4" s="1085"/>
      <c r="O4" s="1085"/>
      <c r="P4" s="1086"/>
      <c r="Q4" s="1089" t="s">
        <v>713</v>
      </c>
      <c r="R4" s="68"/>
      <c r="S4" s="9"/>
      <c r="T4" s="98"/>
      <c r="U4" s="9"/>
      <c r="V4" s="9"/>
      <c r="W4" s="9"/>
      <c r="X4" s="9"/>
    </row>
    <row r="5" spans="1:24" ht="21" customHeight="1">
      <c r="A5" s="1094"/>
      <c r="B5" s="1094"/>
      <c r="C5" s="1089"/>
      <c r="D5" s="1089"/>
      <c r="E5" s="1089" t="s">
        <v>174</v>
      </c>
      <c r="F5" s="1093" t="s">
        <v>629</v>
      </c>
      <c r="G5" s="1089" t="s">
        <v>637</v>
      </c>
      <c r="H5" s="1089"/>
      <c r="I5" s="1093" t="s">
        <v>1631</v>
      </c>
      <c r="J5" s="1089" t="s">
        <v>174</v>
      </c>
      <c r="K5" s="1093" t="s">
        <v>629</v>
      </c>
      <c r="L5" s="1089" t="s">
        <v>637</v>
      </c>
      <c r="M5" s="1089"/>
      <c r="N5" s="1093" t="s">
        <v>1631</v>
      </c>
      <c r="O5" s="1084" t="s">
        <v>637</v>
      </c>
      <c r="P5" s="1086"/>
      <c r="Q5" s="1089"/>
      <c r="R5" s="68"/>
      <c r="S5" s="11"/>
      <c r="T5" s="98"/>
      <c r="U5" s="9"/>
      <c r="V5" s="9"/>
      <c r="W5" s="9"/>
      <c r="X5" s="9"/>
    </row>
    <row r="6" spans="1:24" ht="21" customHeight="1">
      <c r="A6" s="1094"/>
      <c r="B6" s="1094"/>
      <c r="C6" s="1089"/>
      <c r="D6" s="1089"/>
      <c r="E6" s="1089"/>
      <c r="F6" s="1093"/>
      <c r="G6" s="1089" t="s">
        <v>1497</v>
      </c>
      <c r="H6" s="1089" t="s">
        <v>1632</v>
      </c>
      <c r="I6" s="1093"/>
      <c r="J6" s="1089"/>
      <c r="K6" s="1093"/>
      <c r="L6" s="1089" t="s">
        <v>1497</v>
      </c>
      <c r="M6" s="1089" t="s">
        <v>1632</v>
      </c>
      <c r="N6" s="1093"/>
      <c r="O6" s="1089" t="s">
        <v>694</v>
      </c>
      <c r="P6" s="1091" t="s">
        <v>1517</v>
      </c>
      <c r="Q6" s="1089"/>
      <c r="R6" s="68"/>
      <c r="S6" s="11"/>
      <c r="T6" s="98"/>
      <c r="U6" s="9"/>
      <c r="V6" s="9"/>
      <c r="W6" s="9"/>
      <c r="X6" s="9"/>
    </row>
    <row r="7" spans="1:24" ht="114.75" customHeight="1" thickBot="1">
      <c r="A7" s="1092"/>
      <c r="B7" s="1092"/>
      <c r="C7" s="1089"/>
      <c r="D7" s="1089"/>
      <c r="E7" s="1089"/>
      <c r="F7" s="1093"/>
      <c r="G7" s="1089"/>
      <c r="H7" s="1089"/>
      <c r="I7" s="1093"/>
      <c r="J7" s="1089"/>
      <c r="K7" s="1093"/>
      <c r="L7" s="1089"/>
      <c r="M7" s="1089"/>
      <c r="N7" s="1093"/>
      <c r="O7" s="1089"/>
      <c r="P7" s="1092"/>
      <c r="Q7" s="1089"/>
      <c r="R7" s="68"/>
      <c r="S7" s="11"/>
      <c r="T7" s="98"/>
      <c r="U7" s="9"/>
      <c r="V7" s="9"/>
      <c r="W7" s="9"/>
      <c r="X7" s="9"/>
    </row>
    <row r="8" spans="1:24" s="4" customFormat="1" ht="13.5" customHeight="1" thickBot="1">
      <c r="A8" s="3">
        <v>1</v>
      </c>
      <c r="B8" s="3">
        <v>2</v>
      </c>
      <c r="C8" s="613"/>
      <c r="D8" s="12">
        <v>3</v>
      </c>
      <c r="E8" s="13">
        <v>4</v>
      </c>
      <c r="F8" s="71"/>
      <c r="G8" s="14">
        <v>5</v>
      </c>
      <c r="H8" s="14">
        <v>6</v>
      </c>
      <c r="I8" s="71"/>
      <c r="J8" s="71">
        <v>7</v>
      </c>
      <c r="K8" s="14">
        <v>8</v>
      </c>
      <c r="L8" s="14">
        <v>9</v>
      </c>
      <c r="M8" s="14">
        <v>10</v>
      </c>
      <c r="N8" s="14">
        <v>11</v>
      </c>
      <c r="O8" s="15">
        <v>12</v>
      </c>
      <c r="P8" s="110">
        <v>13</v>
      </c>
      <c r="Q8" s="588">
        <v>14</v>
      </c>
      <c r="R8" s="69"/>
      <c r="S8" s="16"/>
      <c r="T8" s="99"/>
      <c r="U8" s="16"/>
      <c r="V8" s="16"/>
      <c r="W8" s="16"/>
      <c r="X8" s="16"/>
    </row>
    <row r="9" spans="1:24" s="73" customFormat="1" ht="44.25" customHeight="1">
      <c r="A9" s="556" t="s">
        <v>35</v>
      </c>
      <c r="B9" s="271" t="s">
        <v>1069</v>
      </c>
      <c r="C9" s="271"/>
      <c r="D9" s="426" t="s">
        <v>1359</v>
      </c>
      <c r="E9" s="273">
        <f>+F9+I9</f>
        <v>0</v>
      </c>
      <c r="F9" s="273"/>
      <c r="G9" s="131"/>
      <c r="H9" s="272"/>
      <c r="I9" s="632"/>
      <c r="J9" s="117"/>
      <c r="K9" s="131"/>
      <c r="L9" s="131"/>
      <c r="M9" s="131"/>
      <c r="N9" s="272"/>
      <c r="O9" s="117"/>
      <c r="P9" s="118"/>
      <c r="Q9" s="303"/>
      <c r="R9" s="70"/>
      <c r="S9" s="281"/>
      <c r="T9" s="138" t="e">
        <f>+O10+E10-#REF!</f>
        <v>#REF!</v>
      </c>
      <c r="U9" s="198">
        <v>1585100</v>
      </c>
      <c r="V9" s="72"/>
      <c r="W9" s="72"/>
      <c r="X9" s="72"/>
    </row>
    <row r="10" spans="1:24" s="73" customFormat="1" ht="44.25" customHeight="1">
      <c r="A10" s="178" t="s">
        <v>705</v>
      </c>
      <c r="B10" s="557" t="s">
        <v>1069</v>
      </c>
      <c r="C10" s="557"/>
      <c r="D10" s="186" t="s">
        <v>1359</v>
      </c>
      <c r="E10" s="558">
        <f aca="true" t="shared" si="0" ref="E10:E73">+F10+I10</f>
        <v>0</v>
      </c>
      <c r="F10" s="558"/>
      <c r="G10" s="559"/>
      <c r="H10" s="560"/>
      <c r="I10" s="633"/>
      <c r="J10" s="561"/>
      <c r="K10" s="559"/>
      <c r="L10" s="559"/>
      <c r="M10" s="559"/>
      <c r="N10" s="560"/>
      <c r="O10" s="561"/>
      <c r="P10" s="562"/>
      <c r="Q10" s="563"/>
      <c r="R10" s="70"/>
      <c r="S10" s="281"/>
      <c r="T10" s="138" t="e">
        <f>+#REF!+#REF!-#REF!</f>
        <v>#REF!</v>
      </c>
      <c r="U10" s="72"/>
      <c r="V10" s="72"/>
      <c r="W10" s="72"/>
      <c r="X10" s="72"/>
    </row>
    <row r="11" spans="1:24" s="20" customFormat="1" ht="75">
      <c r="A11" s="183" t="s">
        <v>502</v>
      </c>
      <c r="B11" s="183" t="s">
        <v>715</v>
      </c>
      <c r="C11" s="183"/>
      <c r="D11" s="263" t="s">
        <v>700</v>
      </c>
      <c r="E11" s="274">
        <f t="shared" si="0"/>
        <v>0</v>
      </c>
      <c r="F11" s="274"/>
      <c r="G11" s="264"/>
      <c r="H11" s="265"/>
      <c r="I11" s="634"/>
      <c r="J11" s="266"/>
      <c r="K11" s="267"/>
      <c r="L11" s="268"/>
      <c r="M11" s="268"/>
      <c r="N11" s="289"/>
      <c r="O11" s="270"/>
      <c r="P11" s="269"/>
      <c r="Q11" s="304"/>
      <c r="R11" s="70"/>
      <c r="S11" s="281"/>
      <c r="T11" s="138">
        <f>+O11+E11</f>
        <v>0</v>
      </c>
      <c r="U11" s="19"/>
      <c r="V11" s="19"/>
      <c r="W11" s="19"/>
      <c r="X11" s="19"/>
    </row>
    <row r="12" spans="1:24" s="20" customFormat="1" ht="37.5">
      <c r="A12" s="183" t="s">
        <v>160</v>
      </c>
      <c r="B12" s="183" t="s">
        <v>1434</v>
      </c>
      <c r="C12" s="183"/>
      <c r="D12" s="144" t="s">
        <v>161</v>
      </c>
      <c r="E12" s="274">
        <f t="shared" si="0"/>
        <v>0</v>
      </c>
      <c r="F12" s="274"/>
      <c r="G12" s="264"/>
      <c r="H12" s="265"/>
      <c r="I12" s="634"/>
      <c r="J12" s="266"/>
      <c r="K12" s="267"/>
      <c r="L12" s="268"/>
      <c r="M12" s="268"/>
      <c r="N12" s="289"/>
      <c r="O12" s="270"/>
      <c r="P12" s="269"/>
      <c r="Q12" s="304"/>
      <c r="R12" s="70"/>
      <c r="S12" s="281"/>
      <c r="T12" s="138">
        <f>+O12+E12</f>
        <v>0</v>
      </c>
      <c r="U12" s="19"/>
      <c r="V12" s="19"/>
      <c r="W12" s="19"/>
      <c r="X12" s="19"/>
    </row>
    <row r="13" spans="1:24" s="20" customFormat="1" ht="18.75">
      <c r="A13" s="141" t="s">
        <v>506</v>
      </c>
      <c r="B13" s="183" t="s">
        <v>1430</v>
      </c>
      <c r="C13" s="183"/>
      <c r="D13" s="263" t="s">
        <v>1496</v>
      </c>
      <c r="E13" s="274">
        <f t="shared" si="0"/>
        <v>0</v>
      </c>
      <c r="F13" s="274"/>
      <c r="G13" s="264"/>
      <c r="H13" s="265"/>
      <c r="I13" s="634"/>
      <c r="J13" s="266"/>
      <c r="K13" s="267"/>
      <c r="L13" s="268"/>
      <c r="M13" s="268"/>
      <c r="N13" s="289"/>
      <c r="O13" s="270"/>
      <c r="P13" s="269"/>
      <c r="Q13" s="304"/>
      <c r="R13" s="70"/>
      <c r="S13" s="281"/>
      <c r="T13" s="138"/>
      <c r="U13" s="19"/>
      <c r="V13" s="19"/>
      <c r="W13" s="19"/>
      <c r="X13" s="19"/>
    </row>
    <row r="14" spans="1:24" s="109" customFormat="1" ht="93.75">
      <c r="A14" s="177" t="s">
        <v>503</v>
      </c>
      <c r="B14" s="177" t="s">
        <v>1430</v>
      </c>
      <c r="C14" s="177"/>
      <c r="D14" s="330" t="s">
        <v>992</v>
      </c>
      <c r="E14" s="331">
        <f t="shared" si="0"/>
        <v>0</v>
      </c>
      <c r="F14" s="331"/>
      <c r="G14" s="332"/>
      <c r="H14" s="333"/>
      <c r="I14" s="635"/>
      <c r="J14" s="334"/>
      <c r="K14" s="335"/>
      <c r="L14" s="336"/>
      <c r="M14" s="336"/>
      <c r="N14" s="337"/>
      <c r="O14" s="338"/>
      <c r="P14" s="339"/>
      <c r="Q14" s="340"/>
      <c r="R14" s="70"/>
      <c r="S14" s="341"/>
      <c r="T14" s="283"/>
      <c r="U14" s="100"/>
      <c r="V14" s="100"/>
      <c r="W14" s="100"/>
      <c r="X14" s="100"/>
    </row>
    <row r="15" spans="1:24" s="109" customFormat="1" ht="37.5">
      <c r="A15" s="177" t="s">
        <v>504</v>
      </c>
      <c r="B15" s="177" t="s">
        <v>1430</v>
      </c>
      <c r="C15" s="177"/>
      <c r="D15" s="330" t="s">
        <v>505</v>
      </c>
      <c r="E15" s="331">
        <f t="shared" si="0"/>
        <v>0</v>
      </c>
      <c r="F15" s="331"/>
      <c r="G15" s="332"/>
      <c r="H15" s="333"/>
      <c r="I15" s="635"/>
      <c r="J15" s="342"/>
      <c r="K15" s="343"/>
      <c r="L15" s="343"/>
      <c r="M15" s="343"/>
      <c r="N15" s="344"/>
      <c r="O15" s="345"/>
      <c r="P15" s="346"/>
      <c r="Q15" s="340"/>
      <c r="R15" s="70"/>
      <c r="S15" s="341"/>
      <c r="T15" s="283">
        <f>+O15+E15</f>
        <v>0</v>
      </c>
      <c r="U15" s="100"/>
      <c r="V15" s="100"/>
      <c r="W15" s="100"/>
      <c r="X15" s="100"/>
    </row>
    <row r="16" spans="1:24" s="78" customFormat="1" ht="40.5">
      <c r="A16" s="178" t="s">
        <v>686</v>
      </c>
      <c r="B16" s="178" t="s">
        <v>1070</v>
      </c>
      <c r="C16" s="178"/>
      <c r="D16" s="179" t="s">
        <v>1360</v>
      </c>
      <c r="E16" s="76">
        <f t="shared" si="0"/>
        <v>0</v>
      </c>
      <c r="F16" s="76"/>
      <c r="G16" s="74"/>
      <c r="H16" s="84"/>
      <c r="I16" s="636"/>
      <c r="J16" s="122"/>
      <c r="K16" s="74"/>
      <c r="L16" s="74"/>
      <c r="M16" s="74"/>
      <c r="N16" s="84"/>
      <c r="O16" s="122"/>
      <c r="P16" s="75"/>
      <c r="Q16" s="305"/>
      <c r="R16" s="70"/>
      <c r="S16" s="281"/>
      <c r="T16" s="138">
        <f>+O16+E16</f>
        <v>0</v>
      </c>
      <c r="U16" s="409">
        <v>-85400</v>
      </c>
      <c r="V16" s="77"/>
      <c r="W16" s="77"/>
      <c r="X16" s="77"/>
    </row>
    <row r="17" spans="1:24" s="78" customFormat="1" ht="40.5">
      <c r="A17" s="178" t="s">
        <v>1065</v>
      </c>
      <c r="B17" s="178" t="s">
        <v>1070</v>
      </c>
      <c r="C17" s="178"/>
      <c r="D17" s="179" t="s">
        <v>1360</v>
      </c>
      <c r="E17" s="76">
        <f t="shared" si="0"/>
        <v>0</v>
      </c>
      <c r="F17" s="76"/>
      <c r="G17" s="74"/>
      <c r="H17" s="84"/>
      <c r="I17" s="636"/>
      <c r="J17" s="122"/>
      <c r="K17" s="74"/>
      <c r="L17" s="74"/>
      <c r="M17" s="74"/>
      <c r="N17" s="84"/>
      <c r="O17" s="122"/>
      <c r="P17" s="75"/>
      <c r="Q17" s="305"/>
      <c r="R17" s="70"/>
      <c r="S17" s="281"/>
      <c r="T17" s="138">
        <f>+O17+E17</f>
        <v>0</v>
      </c>
      <c r="U17" s="77"/>
      <c r="V17" s="77"/>
      <c r="W17" s="77"/>
      <c r="X17" s="77"/>
    </row>
    <row r="18" spans="1:24" s="22" customFormat="1" ht="75.75" customHeight="1">
      <c r="A18" s="141" t="s">
        <v>993</v>
      </c>
      <c r="B18" s="141" t="s">
        <v>512</v>
      </c>
      <c r="C18" s="141"/>
      <c r="D18" s="140" t="s">
        <v>1383</v>
      </c>
      <c r="E18" s="94">
        <f t="shared" si="0"/>
        <v>0</v>
      </c>
      <c r="F18" s="94"/>
      <c r="G18" s="60"/>
      <c r="H18" s="89"/>
      <c r="I18" s="637"/>
      <c r="J18" s="123"/>
      <c r="K18" s="60"/>
      <c r="L18" s="60"/>
      <c r="M18" s="60"/>
      <c r="N18" s="89"/>
      <c r="O18" s="293"/>
      <c r="P18" s="61"/>
      <c r="Q18" s="306"/>
      <c r="R18" s="70"/>
      <c r="S18" s="281"/>
      <c r="T18" s="138">
        <f>+O18+E18</f>
        <v>0</v>
      </c>
      <c r="U18" s="21"/>
      <c r="V18" s="21"/>
      <c r="W18" s="21"/>
      <c r="X18" s="21"/>
    </row>
    <row r="19" spans="1:24" s="22" customFormat="1" ht="18.75">
      <c r="A19" s="141" t="s">
        <v>507</v>
      </c>
      <c r="B19" s="141" t="s">
        <v>513</v>
      </c>
      <c r="C19" s="141"/>
      <c r="D19" s="140" t="s">
        <v>1384</v>
      </c>
      <c r="E19" s="94">
        <f t="shared" si="0"/>
        <v>0</v>
      </c>
      <c r="F19" s="94"/>
      <c r="G19" s="60"/>
      <c r="H19" s="89"/>
      <c r="I19" s="637"/>
      <c r="J19" s="123"/>
      <c r="K19" s="60"/>
      <c r="L19" s="60"/>
      <c r="M19" s="60"/>
      <c r="N19" s="89"/>
      <c r="O19" s="293"/>
      <c r="P19" s="61"/>
      <c r="Q19" s="306"/>
      <c r="R19" s="70"/>
      <c r="S19" s="281"/>
      <c r="T19" s="138">
        <f>+O19+E19</f>
        <v>0</v>
      </c>
      <c r="U19" s="21"/>
      <c r="V19" s="21"/>
      <c r="W19" s="21"/>
      <c r="X19" s="21"/>
    </row>
    <row r="20" spans="1:24" s="22" customFormat="1" ht="18.75">
      <c r="A20" s="141" t="s">
        <v>1305</v>
      </c>
      <c r="B20" s="183" t="s">
        <v>1430</v>
      </c>
      <c r="C20" s="183"/>
      <c r="D20" s="263" t="s">
        <v>1496</v>
      </c>
      <c r="E20" s="94">
        <f t="shared" si="0"/>
        <v>0</v>
      </c>
      <c r="F20" s="94"/>
      <c r="G20" s="60"/>
      <c r="H20" s="89"/>
      <c r="I20" s="637"/>
      <c r="J20" s="123"/>
      <c r="K20" s="60"/>
      <c r="L20" s="60"/>
      <c r="M20" s="60"/>
      <c r="N20" s="89"/>
      <c r="O20" s="293"/>
      <c r="P20" s="61"/>
      <c r="Q20" s="306"/>
      <c r="R20" s="70"/>
      <c r="S20" s="281"/>
      <c r="T20" s="138"/>
      <c r="U20" s="21"/>
      <c r="V20" s="21"/>
      <c r="W20" s="21"/>
      <c r="X20" s="21"/>
    </row>
    <row r="21" spans="1:24" s="351" customFormat="1" ht="93.75">
      <c r="A21" s="177" t="s">
        <v>508</v>
      </c>
      <c r="B21" s="177" t="s">
        <v>1430</v>
      </c>
      <c r="C21" s="177"/>
      <c r="D21" s="278" t="s">
        <v>992</v>
      </c>
      <c r="E21" s="355">
        <f t="shared" si="0"/>
        <v>0</v>
      </c>
      <c r="F21" s="355"/>
      <c r="G21" s="356"/>
      <c r="H21" s="357"/>
      <c r="I21" s="638"/>
      <c r="J21" s="196"/>
      <c r="K21" s="356"/>
      <c r="L21" s="356"/>
      <c r="M21" s="356"/>
      <c r="N21" s="357"/>
      <c r="O21" s="358"/>
      <c r="P21" s="359"/>
      <c r="Q21" s="306"/>
      <c r="R21" s="70"/>
      <c r="S21" s="341"/>
      <c r="T21" s="283"/>
      <c r="U21" s="106"/>
      <c r="V21" s="106"/>
      <c r="W21" s="106"/>
      <c r="X21" s="106"/>
    </row>
    <row r="22" spans="1:24" s="105" customFormat="1" ht="37.5">
      <c r="A22" s="347" t="s">
        <v>509</v>
      </c>
      <c r="B22" s="347" t="s">
        <v>1430</v>
      </c>
      <c r="C22" s="347"/>
      <c r="D22" s="361" t="s">
        <v>510</v>
      </c>
      <c r="E22" s="355">
        <f t="shared" si="0"/>
        <v>0</v>
      </c>
      <c r="F22" s="355"/>
      <c r="G22" s="356"/>
      <c r="H22" s="357"/>
      <c r="I22" s="638"/>
      <c r="J22" s="196"/>
      <c r="K22" s="356"/>
      <c r="L22" s="356"/>
      <c r="M22" s="356"/>
      <c r="N22" s="357"/>
      <c r="O22" s="358"/>
      <c r="P22" s="359"/>
      <c r="Q22" s="360"/>
      <c r="R22" s="70"/>
      <c r="S22" s="341"/>
      <c r="T22" s="283">
        <f>+O22+E22</f>
        <v>0</v>
      </c>
      <c r="U22" s="106"/>
      <c r="V22" s="107"/>
      <c r="W22" s="107"/>
      <c r="X22" s="107"/>
    </row>
    <row r="23" spans="1:24" s="78" customFormat="1" ht="81">
      <c r="A23" s="178" t="s">
        <v>1170</v>
      </c>
      <c r="B23" s="178" t="s">
        <v>1168</v>
      </c>
      <c r="C23" s="178"/>
      <c r="D23" s="179" t="s">
        <v>1361</v>
      </c>
      <c r="E23" s="76">
        <f t="shared" si="0"/>
        <v>0</v>
      </c>
      <c r="F23" s="76"/>
      <c r="G23" s="74"/>
      <c r="H23" s="84"/>
      <c r="I23" s="636"/>
      <c r="J23" s="122"/>
      <c r="K23" s="74"/>
      <c r="L23" s="74"/>
      <c r="M23" s="74"/>
      <c r="N23" s="84"/>
      <c r="O23" s="122"/>
      <c r="P23" s="75"/>
      <c r="Q23" s="305"/>
      <c r="R23" s="70"/>
      <c r="S23" s="281"/>
      <c r="T23" s="138"/>
      <c r="U23" s="409">
        <v>-170000</v>
      </c>
      <c r="V23" s="77"/>
      <c r="W23" s="77"/>
      <c r="X23" s="77"/>
    </row>
    <row r="24" spans="1:24" s="78" customFormat="1" ht="81">
      <c r="A24" s="178" t="s">
        <v>1169</v>
      </c>
      <c r="B24" s="178" t="s">
        <v>1168</v>
      </c>
      <c r="C24" s="178"/>
      <c r="D24" s="179" t="s">
        <v>1361</v>
      </c>
      <c r="E24" s="76">
        <f t="shared" si="0"/>
        <v>0</v>
      </c>
      <c r="F24" s="76"/>
      <c r="G24" s="74"/>
      <c r="H24" s="84"/>
      <c r="I24" s="636"/>
      <c r="J24" s="122"/>
      <c r="K24" s="74"/>
      <c r="L24" s="74"/>
      <c r="M24" s="74"/>
      <c r="N24" s="84"/>
      <c r="O24" s="122"/>
      <c r="P24" s="75"/>
      <c r="Q24" s="305"/>
      <c r="R24" s="70"/>
      <c r="S24" s="281"/>
      <c r="T24" s="138"/>
      <c r="U24" s="77"/>
      <c r="V24" s="77"/>
      <c r="W24" s="77"/>
      <c r="X24" s="77"/>
    </row>
    <row r="25" spans="1:24" s="25" customFormat="1" ht="20.25">
      <c r="A25" s="141" t="s">
        <v>1306</v>
      </c>
      <c r="B25" s="141"/>
      <c r="C25" s="141"/>
      <c r="D25" s="257" t="s">
        <v>1307</v>
      </c>
      <c r="E25" s="157">
        <f t="shared" si="0"/>
        <v>0</v>
      </c>
      <c r="F25" s="157"/>
      <c r="G25" s="60"/>
      <c r="H25" s="89"/>
      <c r="I25" s="637"/>
      <c r="J25" s="123"/>
      <c r="K25" s="60"/>
      <c r="L25" s="60"/>
      <c r="M25" s="60"/>
      <c r="N25" s="89"/>
      <c r="O25" s="293"/>
      <c r="P25" s="61"/>
      <c r="Q25" s="306"/>
      <c r="R25" s="70"/>
      <c r="S25" s="281"/>
      <c r="T25" s="138"/>
      <c r="U25" s="21"/>
      <c r="V25" s="24"/>
      <c r="W25" s="24"/>
      <c r="X25" s="24"/>
    </row>
    <row r="26" spans="1:24" s="25" customFormat="1" ht="37.5">
      <c r="A26" s="141" t="s">
        <v>1308</v>
      </c>
      <c r="B26" s="141" t="s">
        <v>1018</v>
      </c>
      <c r="C26" s="141"/>
      <c r="D26" s="257" t="s">
        <v>1007</v>
      </c>
      <c r="E26" s="157">
        <f t="shared" si="0"/>
        <v>0</v>
      </c>
      <c r="F26" s="157"/>
      <c r="G26" s="60"/>
      <c r="H26" s="89"/>
      <c r="I26" s="637"/>
      <c r="J26" s="123"/>
      <c r="K26" s="60"/>
      <c r="L26" s="60"/>
      <c r="M26" s="60"/>
      <c r="N26" s="89"/>
      <c r="O26" s="293"/>
      <c r="P26" s="61"/>
      <c r="Q26" s="306"/>
      <c r="R26" s="70"/>
      <c r="S26" s="281"/>
      <c r="T26" s="138"/>
      <c r="U26" s="21"/>
      <c r="V26" s="24"/>
      <c r="W26" s="24"/>
      <c r="X26" s="24"/>
    </row>
    <row r="27" spans="1:24" s="25" customFormat="1" ht="20.25">
      <c r="A27" s="141" t="s">
        <v>1309</v>
      </c>
      <c r="B27" s="141" t="s">
        <v>513</v>
      </c>
      <c r="C27" s="141"/>
      <c r="D27" s="257" t="s">
        <v>1384</v>
      </c>
      <c r="E27" s="157">
        <f t="shared" si="0"/>
        <v>0</v>
      </c>
      <c r="F27" s="157"/>
      <c r="G27" s="60"/>
      <c r="H27" s="89"/>
      <c r="I27" s="637"/>
      <c r="J27" s="123"/>
      <c r="K27" s="60"/>
      <c r="L27" s="60"/>
      <c r="M27" s="60"/>
      <c r="N27" s="89"/>
      <c r="O27" s="293"/>
      <c r="P27" s="61"/>
      <c r="Q27" s="306"/>
      <c r="R27" s="70"/>
      <c r="S27" s="281"/>
      <c r="T27" s="138"/>
      <c r="U27" s="21"/>
      <c r="V27" s="24"/>
      <c r="W27" s="24"/>
      <c r="X27" s="24"/>
    </row>
    <row r="28" spans="1:24" s="25" customFormat="1" ht="20.25">
      <c r="A28" s="141" t="s">
        <v>511</v>
      </c>
      <c r="B28" s="141" t="s">
        <v>1430</v>
      </c>
      <c r="C28" s="141"/>
      <c r="D28" s="257" t="s">
        <v>1496</v>
      </c>
      <c r="E28" s="157">
        <f t="shared" si="0"/>
        <v>0</v>
      </c>
      <c r="F28" s="157"/>
      <c r="G28" s="60"/>
      <c r="H28" s="89"/>
      <c r="I28" s="637"/>
      <c r="J28" s="123"/>
      <c r="K28" s="60"/>
      <c r="L28" s="60"/>
      <c r="M28" s="60"/>
      <c r="N28" s="89"/>
      <c r="O28" s="293"/>
      <c r="P28" s="61"/>
      <c r="Q28" s="306"/>
      <c r="R28" s="70"/>
      <c r="S28" s="281"/>
      <c r="T28" s="138"/>
      <c r="U28" s="21"/>
      <c r="V28" s="24"/>
      <c r="W28" s="24"/>
      <c r="X28" s="24"/>
    </row>
    <row r="29" spans="1:24" s="25" customFormat="1" ht="37.5">
      <c r="A29" s="141" t="s">
        <v>1310</v>
      </c>
      <c r="B29" s="141" t="s">
        <v>1430</v>
      </c>
      <c r="C29" s="141"/>
      <c r="D29" s="257" t="s">
        <v>1334</v>
      </c>
      <c r="E29" s="157">
        <f t="shared" si="0"/>
        <v>0</v>
      </c>
      <c r="F29" s="157"/>
      <c r="G29" s="60"/>
      <c r="H29" s="89"/>
      <c r="I29" s="637"/>
      <c r="J29" s="123"/>
      <c r="K29" s="60"/>
      <c r="L29" s="60"/>
      <c r="M29" s="60"/>
      <c r="N29" s="89"/>
      <c r="O29" s="293"/>
      <c r="P29" s="61"/>
      <c r="Q29" s="306"/>
      <c r="R29" s="70"/>
      <c r="S29" s="281"/>
      <c r="T29" s="138"/>
      <c r="U29" s="21"/>
      <c r="V29" s="24"/>
      <c r="W29" s="24"/>
      <c r="X29" s="24"/>
    </row>
    <row r="30" spans="1:24" s="321" customFormat="1" ht="60.75">
      <c r="A30" s="181" t="s">
        <v>687</v>
      </c>
      <c r="B30" s="181" t="s">
        <v>1071</v>
      </c>
      <c r="C30" s="181"/>
      <c r="D30" s="186" t="s">
        <v>21</v>
      </c>
      <c r="E30" s="218">
        <f t="shared" si="0"/>
        <v>0</v>
      </c>
      <c r="F30" s="218"/>
      <c r="G30" s="212"/>
      <c r="H30" s="213"/>
      <c r="I30" s="639"/>
      <c r="J30" s="214"/>
      <c r="K30" s="212"/>
      <c r="L30" s="212"/>
      <c r="M30" s="212"/>
      <c r="N30" s="213"/>
      <c r="O30" s="214"/>
      <c r="P30" s="215"/>
      <c r="Q30" s="307"/>
      <c r="R30" s="70"/>
      <c r="S30" s="281"/>
      <c r="T30" s="138">
        <v>255906100</v>
      </c>
      <c r="U30" s="322">
        <v>-4712180</v>
      </c>
      <c r="V30" s="323"/>
      <c r="W30" s="323"/>
      <c r="X30" s="323"/>
    </row>
    <row r="31" spans="1:24" s="321" customFormat="1" ht="60.75">
      <c r="A31" s="181" t="s">
        <v>1066</v>
      </c>
      <c r="B31" s="181" t="s">
        <v>1071</v>
      </c>
      <c r="C31" s="181"/>
      <c r="D31" s="179" t="s">
        <v>21</v>
      </c>
      <c r="E31" s="218">
        <f t="shared" si="0"/>
        <v>0</v>
      </c>
      <c r="F31" s="218"/>
      <c r="G31" s="212"/>
      <c r="H31" s="213"/>
      <c r="I31" s="639"/>
      <c r="J31" s="214"/>
      <c r="K31" s="212"/>
      <c r="L31" s="212"/>
      <c r="M31" s="212"/>
      <c r="N31" s="213"/>
      <c r="O31" s="214"/>
      <c r="P31" s="215"/>
      <c r="Q31" s="307"/>
      <c r="R31" s="70"/>
      <c r="S31" s="281"/>
      <c r="T31" s="138">
        <v>255906100</v>
      </c>
      <c r="U31" s="322"/>
      <c r="V31" s="323"/>
      <c r="W31" s="323"/>
      <c r="X31" s="323"/>
    </row>
    <row r="32" spans="1:24" s="135" customFormat="1" ht="75">
      <c r="A32" s="141" t="s">
        <v>1385</v>
      </c>
      <c r="B32" s="141" t="s">
        <v>1389</v>
      </c>
      <c r="C32" s="141"/>
      <c r="D32" s="257" t="s">
        <v>1386</v>
      </c>
      <c r="E32" s="157">
        <f t="shared" si="0"/>
        <v>0</v>
      </c>
      <c r="F32" s="157"/>
      <c r="G32" s="216"/>
      <c r="H32" s="199"/>
      <c r="I32" s="640"/>
      <c r="J32" s="217"/>
      <c r="K32" s="216"/>
      <c r="L32" s="216"/>
      <c r="M32" s="216"/>
      <c r="N32" s="199"/>
      <c r="O32" s="294"/>
      <c r="P32" s="165"/>
      <c r="Q32" s="308"/>
      <c r="R32" s="70"/>
      <c r="S32" s="281"/>
      <c r="T32" s="138">
        <v>47657579</v>
      </c>
      <c r="U32" s="136"/>
      <c r="V32" s="136"/>
      <c r="W32" s="136"/>
      <c r="X32" s="136"/>
    </row>
    <row r="33" spans="1:24" s="135" customFormat="1" ht="75">
      <c r="A33" s="141" t="s">
        <v>1387</v>
      </c>
      <c r="B33" s="141" t="s">
        <v>1391</v>
      </c>
      <c r="C33" s="141"/>
      <c r="D33" s="257" t="s">
        <v>1049</v>
      </c>
      <c r="E33" s="157">
        <f t="shared" si="0"/>
        <v>0</v>
      </c>
      <c r="F33" s="157"/>
      <c r="G33" s="216"/>
      <c r="H33" s="199"/>
      <c r="I33" s="640"/>
      <c r="J33" s="217"/>
      <c r="K33" s="216"/>
      <c r="L33" s="216"/>
      <c r="M33" s="216"/>
      <c r="N33" s="199"/>
      <c r="O33" s="294"/>
      <c r="P33" s="165"/>
      <c r="Q33" s="308"/>
      <c r="R33" s="70"/>
      <c r="S33" s="281"/>
      <c r="T33" s="138">
        <v>16769159</v>
      </c>
      <c r="U33" s="136"/>
      <c r="V33" s="136"/>
      <c r="W33" s="136"/>
      <c r="X33" s="136"/>
    </row>
    <row r="34" spans="1:24" s="135" customFormat="1" ht="112.5">
      <c r="A34" s="141" t="s">
        <v>1050</v>
      </c>
      <c r="B34" s="141" t="s">
        <v>152</v>
      </c>
      <c r="C34" s="141"/>
      <c r="D34" s="257" t="s">
        <v>1051</v>
      </c>
      <c r="E34" s="157">
        <f t="shared" si="0"/>
        <v>0</v>
      </c>
      <c r="F34" s="157"/>
      <c r="G34" s="216"/>
      <c r="H34" s="199"/>
      <c r="I34" s="640"/>
      <c r="J34" s="217"/>
      <c r="K34" s="216"/>
      <c r="L34" s="216"/>
      <c r="M34" s="216"/>
      <c r="N34" s="199"/>
      <c r="O34" s="294"/>
      <c r="P34" s="165"/>
      <c r="Q34" s="308"/>
      <c r="R34" s="70"/>
      <c r="S34" s="281"/>
      <c r="T34" s="138">
        <v>44713114</v>
      </c>
      <c r="U34" s="136"/>
      <c r="V34" s="136"/>
      <c r="W34" s="136"/>
      <c r="X34" s="136"/>
    </row>
    <row r="35" spans="1:24" s="135" customFormat="1" ht="150">
      <c r="A35" s="141" t="s">
        <v>1052</v>
      </c>
      <c r="B35" s="141" t="s">
        <v>154</v>
      </c>
      <c r="C35" s="141"/>
      <c r="D35" s="276" t="s">
        <v>23</v>
      </c>
      <c r="E35" s="157">
        <f t="shared" si="0"/>
        <v>0</v>
      </c>
      <c r="F35" s="157"/>
      <c r="G35" s="216"/>
      <c r="H35" s="199"/>
      <c r="I35" s="640"/>
      <c r="J35" s="217"/>
      <c r="K35" s="216"/>
      <c r="L35" s="216"/>
      <c r="M35" s="216"/>
      <c r="N35" s="199"/>
      <c r="O35" s="294"/>
      <c r="P35" s="165"/>
      <c r="Q35" s="308"/>
      <c r="R35" s="70"/>
      <c r="S35" s="281"/>
      <c r="T35" s="138">
        <v>18871915</v>
      </c>
      <c r="U35" s="136"/>
      <c r="V35" s="136"/>
      <c r="W35" s="136"/>
      <c r="X35" s="136"/>
    </row>
    <row r="36" spans="1:24" s="135" customFormat="1" ht="75">
      <c r="A36" s="141" t="s">
        <v>1053</v>
      </c>
      <c r="B36" s="141" t="s">
        <v>1450</v>
      </c>
      <c r="C36" s="141"/>
      <c r="D36" s="257" t="s">
        <v>1054</v>
      </c>
      <c r="E36" s="157">
        <f t="shared" si="0"/>
        <v>0</v>
      </c>
      <c r="F36" s="157"/>
      <c r="G36" s="216"/>
      <c r="H36" s="199"/>
      <c r="I36" s="640"/>
      <c r="J36" s="217"/>
      <c r="K36" s="216"/>
      <c r="L36" s="216"/>
      <c r="M36" s="216"/>
      <c r="N36" s="199"/>
      <c r="O36" s="294"/>
      <c r="P36" s="165"/>
      <c r="Q36" s="308"/>
      <c r="R36" s="70"/>
      <c r="S36" s="281"/>
      <c r="T36" s="138">
        <v>15487086</v>
      </c>
      <c r="U36" s="136"/>
      <c r="V36" s="136"/>
      <c r="W36" s="136"/>
      <c r="X36" s="136"/>
    </row>
    <row r="37" spans="1:24" s="135" customFormat="1" ht="37.5">
      <c r="A37" s="141" t="s">
        <v>1055</v>
      </c>
      <c r="B37" s="141" t="s">
        <v>708</v>
      </c>
      <c r="C37" s="141"/>
      <c r="D37" s="257" t="s">
        <v>1056</v>
      </c>
      <c r="E37" s="157">
        <f t="shared" si="0"/>
        <v>0</v>
      </c>
      <c r="F37" s="157"/>
      <c r="G37" s="216"/>
      <c r="H37" s="199"/>
      <c r="I37" s="640"/>
      <c r="J37" s="217"/>
      <c r="K37" s="216"/>
      <c r="L37" s="216"/>
      <c r="M37" s="216"/>
      <c r="N37" s="199"/>
      <c r="O37" s="294"/>
      <c r="P37" s="165"/>
      <c r="Q37" s="308"/>
      <c r="R37" s="70"/>
      <c r="S37" s="281"/>
      <c r="T37" s="138">
        <v>74450900</v>
      </c>
      <c r="U37" s="136"/>
      <c r="V37" s="136"/>
      <c r="W37" s="136"/>
      <c r="X37" s="136"/>
    </row>
    <row r="38" spans="1:24" s="135" customFormat="1" ht="39" customHeight="1">
      <c r="A38" s="141" t="s">
        <v>1057</v>
      </c>
      <c r="B38" s="141" t="s">
        <v>1452</v>
      </c>
      <c r="C38" s="141"/>
      <c r="D38" s="257" t="s">
        <v>1366</v>
      </c>
      <c r="E38" s="157">
        <f t="shared" si="0"/>
        <v>0</v>
      </c>
      <c r="F38" s="157"/>
      <c r="G38" s="216"/>
      <c r="H38" s="199"/>
      <c r="I38" s="640"/>
      <c r="J38" s="217"/>
      <c r="K38" s="216"/>
      <c r="L38" s="216"/>
      <c r="M38" s="216"/>
      <c r="N38" s="199"/>
      <c r="O38" s="294"/>
      <c r="P38" s="165"/>
      <c r="Q38" s="308"/>
      <c r="R38" s="70"/>
      <c r="S38" s="281"/>
      <c r="T38" s="138">
        <v>14855568</v>
      </c>
      <c r="U38" s="136"/>
      <c r="V38" s="136"/>
      <c r="W38" s="136"/>
      <c r="X38" s="136"/>
    </row>
    <row r="39" spans="1:24" s="135" customFormat="1" ht="93.75">
      <c r="A39" s="141" t="s">
        <v>1058</v>
      </c>
      <c r="B39" s="141" t="s">
        <v>512</v>
      </c>
      <c r="C39" s="141"/>
      <c r="D39" s="257" t="s">
        <v>1367</v>
      </c>
      <c r="E39" s="157">
        <f t="shared" si="0"/>
        <v>0</v>
      </c>
      <c r="F39" s="157"/>
      <c r="G39" s="216"/>
      <c r="H39" s="199"/>
      <c r="I39" s="640"/>
      <c r="J39" s="217"/>
      <c r="K39" s="216"/>
      <c r="L39" s="216"/>
      <c r="M39" s="216"/>
      <c r="N39" s="199"/>
      <c r="O39" s="294"/>
      <c r="P39" s="165"/>
      <c r="Q39" s="308"/>
      <c r="R39" s="70"/>
      <c r="S39" s="281"/>
      <c r="T39" s="138">
        <v>14415796</v>
      </c>
      <c r="U39" s="136"/>
      <c r="V39" s="136"/>
      <c r="W39" s="136"/>
      <c r="X39" s="136"/>
    </row>
    <row r="40" spans="1:24" s="135" customFormat="1" ht="56.25">
      <c r="A40" s="141" t="s">
        <v>1059</v>
      </c>
      <c r="B40" s="141" t="s">
        <v>1455</v>
      </c>
      <c r="C40" s="141"/>
      <c r="D40" s="257" t="s">
        <v>1060</v>
      </c>
      <c r="E40" s="157">
        <f t="shared" si="0"/>
        <v>0</v>
      </c>
      <c r="F40" s="157"/>
      <c r="G40" s="216"/>
      <c r="H40" s="199"/>
      <c r="I40" s="640"/>
      <c r="J40" s="217"/>
      <c r="K40" s="216"/>
      <c r="L40" s="216"/>
      <c r="M40" s="216"/>
      <c r="N40" s="199"/>
      <c r="O40" s="294"/>
      <c r="P40" s="165"/>
      <c r="Q40" s="308"/>
      <c r="R40" s="70"/>
      <c r="S40" s="281"/>
      <c r="T40" s="138">
        <v>811727</v>
      </c>
      <c r="U40" s="136"/>
      <c r="V40" s="136"/>
      <c r="W40" s="136"/>
      <c r="X40" s="136"/>
    </row>
    <row r="41" spans="1:24" s="135" customFormat="1" ht="18.75">
      <c r="A41" s="141" t="s">
        <v>1061</v>
      </c>
      <c r="B41" s="141" t="s">
        <v>1456</v>
      </c>
      <c r="C41" s="141"/>
      <c r="D41" s="257" t="s">
        <v>1062</v>
      </c>
      <c r="E41" s="157">
        <f t="shared" si="0"/>
        <v>0</v>
      </c>
      <c r="F41" s="157"/>
      <c r="G41" s="216"/>
      <c r="H41" s="199"/>
      <c r="I41" s="640"/>
      <c r="J41" s="217"/>
      <c r="K41" s="216"/>
      <c r="L41" s="216"/>
      <c r="M41" s="216"/>
      <c r="N41" s="199"/>
      <c r="O41" s="294"/>
      <c r="P41" s="165"/>
      <c r="Q41" s="308"/>
      <c r="R41" s="70"/>
      <c r="S41" s="281"/>
      <c r="T41" s="138">
        <v>2940432</v>
      </c>
      <c r="U41" s="136"/>
      <c r="V41" s="136"/>
      <c r="W41" s="136"/>
      <c r="X41" s="136"/>
    </row>
    <row r="42" spans="1:24" s="22" customFormat="1" ht="56.25">
      <c r="A42" s="141" t="s">
        <v>1311</v>
      </c>
      <c r="B42" s="141" t="s">
        <v>1458</v>
      </c>
      <c r="C42" s="141"/>
      <c r="D42" s="257" t="s">
        <v>1312</v>
      </c>
      <c r="E42" s="157">
        <f t="shared" si="0"/>
        <v>0</v>
      </c>
      <c r="F42" s="157"/>
      <c r="G42" s="216"/>
      <c r="H42" s="199"/>
      <c r="I42" s="640"/>
      <c r="J42" s="217"/>
      <c r="K42" s="216"/>
      <c r="L42" s="216"/>
      <c r="M42" s="216"/>
      <c r="N42" s="290"/>
      <c r="O42" s="132"/>
      <c r="P42" s="210"/>
      <c r="Q42" s="309"/>
      <c r="R42" s="70"/>
      <c r="S42" s="281"/>
      <c r="T42" s="138"/>
      <c r="U42" s="21"/>
      <c r="V42" s="21"/>
      <c r="W42" s="21"/>
      <c r="X42" s="21"/>
    </row>
    <row r="43" spans="1:24" s="22" customFormat="1" ht="37.5">
      <c r="A43" s="141" t="s">
        <v>1063</v>
      </c>
      <c r="B43" s="141" t="s">
        <v>1458</v>
      </c>
      <c r="C43" s="141"/>
      <c r="D43" s="257" t="s">
        <v>1064</v>
      </c>
      <c r="E43" s="157">
        <f t="shared" si="0"/>
        <v>0</v>
      </c>
      <c r="F43" s="157"/>
      <c r="G43" s="216"/>
      <c r="H43" s="199"/>
      <c r="I43" s="640"/>
      <c r="J43" s="217"/>
      <c r="K43" s="216"/>
      <c r="L43" s="216"/>
      <c r="M43" s="216"/>
      <c r="N43" s="290"/>
      <c r="O43" s="132"/>
      <c r="P43" s="210"/>
      <c r="Q43" s="309"/>
      <c r="R43" s="70"/>
      <c r="S43" s="281"/>
      <c r="T43" s="138"/>
      <c r="U43" s="21"/>
      <c r="V43" s="21"/>
      <c r="W43" s="21"/>
      <c r="X43" s="21"/>
    </row>
    <row r="44" spans="1:24" s="22" customFormat="1" ht="37.5">
      <c r="A44" s="141" t="s">
        <v>1313</v>
      </c>
      <c r="B44" s="141"/>
      <c r="C44" s="141"/>
      <c r="D44" s="257" t="s">
        <v>1314</v>
      </c>
      <c r="E44" s="157">
        <f t="shared" si="0"/>
        <v>0</v>
      </c>
      <c r="F44" s="157"/>
      <c r="G44" s="216"/>
      <c r="H44" s="199"/>
      <c r="I44" s="640"/>
      <c r="J44" s="217"/>
      <c r="K44" s="216"/>
      <c r="L44" s="216"/>
      <c r="M44" s="216"/>
      <c r="N44" s="290"/>
      <c r="O44" s="132"/>
      <c r="P44" s="210"/>
      <c r="Q44" s="309"/>
      <c r="R44" s="70"/>
      <c r="S44" s="281"/>
      <c r="T44" s="138"/>
      <c r="U44" s="21"/>
      <c r="V44" s="21"/>
      <c r="W44" s="21"/>
      <c r="X44" s="21"/>
    </row>
    <row r="45" spans="1:24" s="18" customFormat="1" ht="56.25">
      <c r="A45" s="141" t="s">
        <v>1368</v>
      </c>
      <c r="B45" s="141" t="s">
        <v>1460</v>
      </c>
      <c r="C45" s="141"/>
      <c r="D45" s="277" t="s">
        <v>1369</v>
      </c>
      <c r="E45" s="157">
        <f t="shared" si="0"/>
        <v>0</v>
      </c>
      <c r="F45" s="157"/>
      <c r="G45" s="216"/>
      <c r="H45" s="199"/>
      <c r="I45" s="640"/>
      <c r="J45" s="217"/>
      <c r="K45" s="216"/>
      <c r="L45" s="216"/>
      <c r="M45" s="216"/>
      <c r="N45" s="199"/>
      <c r="O45" s="294"/>
      <c r="P45" s="165"/>
      <c r="Q45" s="308"/>
      <c r="R45" s="70"/>
      <c r="S45" s="281"/>
      <c r="T45" s="138">
        <v>4623924</v>
      </c>
      <c r="U45" s="17"/>
      <c r="V45" s="17"/>
      <c r="W45" s="17"/>
      <c r="X45" s="17"/>
    </row>
    <row r="46" spans="1:24" s="29" customFormat="1" ht="60.75">
      <c r="A46" s="178" t="s">
        <v>688</v>
      </c>
      <c r="B46" s="178" t="s">
        <v>1074</v>
      </c>
      <c r="C46" s="178"/>
      <c r="D46" s="186" t="s">
        <v>167</v>
      </c>
      <c r="E46" s="218">
        <f t="shared" si="0"/>
        <v>0</v>
      </c>
      <c r="F46" s="218"/>
      <c r="G46" s="212"/>
      <c r="H46" s="213"/>
      <c r="I46" s="639"/>
      <c r="J46" s="214"/>
      <c r="K46" s="212"/>
      <c r="L46" s="212"/>
      <c r="M46" s="212"/>
      <c r="N46" s="213"/>
      <c r="O46" s="214"/>
      <c r="P46" s="215"/>
      <c r="Q46" s="307"/>
      <c r="R46" s="70"/>
      <c r="S46" s="281"/>
      <c r="T46" s="138">
        <f aca="true" t="shared" si="1" ref="T46:T51">+O46+E46</f>
        <v>0</v>
      </c>
      <c r="U46" s="410">
        <v>1843800</v>
      </c>
      <c r="V46" s="28"/>
      <c r="W46" s="28"/>
      <c r="X46" s="28"/>
    </row>
    <row r="47" spans="1:24" s="29" customFormat="1" ht="60.75">
      <c r="A47" s="178" t="s">
        <v>1102</v>
      </c>
      <c r="B47" s="178" t="s">
        <v>1074</v>
      </c>
      <c r="C47" s="178"/>
      <c r="D47" s="186" t="s">
        <v>167</v>
      </c>
      <c r="E47" s="218">
        <f t="shared" si="0"/>
        <v>0</v>
      </c>
      <c r="F47" s="218"/>
      <c r="G47" s="212"/>
      <c r="H47" s="213"/>
      <c r="I47" s="639"/>
      <c r="J47" s="214"/>
      <c r="K47" s="212"/>
      <c r="L47" s="212"/>
      <c r="M47" s="212"/>
      <c r="N47" s="213"/>
      <c r="O47" s="214"/>
      <c r="P47" s="215"/>
      <c r="Q47" s="307"/>
      <c r="R47" s="70"/>
      <c r="S47" s="281"/>
      <c r="T47" s="138">
        <f t="shared" si="1"/>
        <v>0</v>
      </c>
      <c r="U47" s="28"/>
      <c r="V47" s="28"/>
      <c r="W47" s="28"/>
      <c r="X47" s="28"/>
    </row>
    <row r="48" spans="1:24" s="29" customFormat="1" ht="75">
      <c r="A48" s="147" t="s">
        <v>1315</v>
      </c>
      <c r="B48" s="147" t="s">
        <v>1450</v>
      </c>
      <c r="C48" s="147"/>
      <c r="D48" s="90" t="s">
        <v>1054</v>
      </c>
      <c r="E48" s="219">
        <f t="shared" si="0"/>
        <v>0</v>
      </c>
      <c r="F48" s="219"/>
      <c r="G48" s="219"/>
      <c r="H48" s="164"/>
      <c r="I48" s="641"/>
      <c r="J48" s="132"/>
      <c r="K48" s="88"/>
      <c r="L48" s="88"/>
      <c r="M48" s="88"/>
      <c r="N48" s="113"/>
      <c r="O48" s="127"/>
      <c r="P48" s="128"/>
      <c r="Q48" s="310"/>
      <c r="R48" s="70"/>
      <c r="S48" s="281"/>
      <c r="T48" s="138">
        <f t="shared" si="1"/>
        <v>0</v>
      </c>
      <c r="U48" s="28"/>
      <c r="V48" s="28"/>
      <c r="W48" s="28"/>
      <c r="X48" s="28"/>
    </row>
    <row r="49" spans="1:24" s="29" customFormat="1" ht="37.5">
      <c r="A49" s="147" t="s">
        <v>1317</v>
      </c>
      <c r="B49" s="147"/>
      <c r="C49" s="147"/>
      <c r="D49" s="90" t="s">
        <v>1443</v>
      </c>
      <c r="E49" s="219">
        <f t="shared" si="0"/>
        <v>0</v>
      </c>
      <c r="F49" s="219"/>
      <c r="G49" s="219"/>
      <c r="H49" s="164"/>
      <c r="I49" s="641"/>
      <c r="J49" s="132"/>
      <c r="K49" s="88"/>
      <c r="L49" s="88"/>
      <c r="M49" s="88"/>
      <c r="N49" s="113"/>
      <c r="O49" s="127"/>
      <c r="P49" s="128"/>
      <c r="Q49" s="310"/>
      <c r="R49" s="70"/>
      <c r="S49" s="281"/>
      <c r="T49" s="138"/>
      <c r="U49" s="28"/>
      <c r="V49" s="28"/>
      <c r="W49" s="28"/>
      <c r="X49" s="28"/>
    </row>
    <row r="50" spans="1:24" s="109" customFormat="1" ht="56.25">
      <c r="A50" s="347" t="s">
        <v>1373</v>
      </c>
      <c r="B50" s="347" t="s">
        <v>131</v>
      </c>
      <c r="C50" s="347"/>
      <c r="D50" s="278" t="s">
        <v>1374</v>
      </c>
      <c r="E50" s="349">
        <f t="shared" si="0"/>
        <v>0</v>
      </c>
      <c r="F50" s="349"/>
      <c r="G50" s="349"/>
      <c r="H50" s="350"/>
      <c r="I50" s="642"/>
      <c r="J50" s="245"/>
      <c r="K50" s="238"/>
      <c r="L50" s="238"/>
      <c r="M50" s="238"/>
      <c r="N50" s="239"/>
      <c r="O50" s="245"/>
      <c r="P50" s="246"/>
      <c r="Q50" s="318"/>
      <c r="R50" s="575"/>
      <c r="S50" s="341"/>
      <c r="T50" s="283">
        <f t="shared" si="1"/>
        <v>0</v>
      </c>
      <c r="U50" s="100"/>
      <c r="V50" s="100"/>
      <c r="W50" s="100"/>
      <c r="X50" s="100"/>
    </row>
    <row r="51" spans="1:24" s="109" customFormat="1" ht="37.5">
      <c r="A51" s="347" t="s">
        <v>1375</v>
      </c>
      <c r="B51" s="347" t="s">
        <v>133</v>
      </c>
      <c r="C51" s="347"/>
      <c r="D51" s="278" t="s">
        <v>1372</v>
      </c>
      <c r="E51" s="349">
        <f t="shared" si="0"/>
        <v>0</v>
      </c>
      <c r="F51" s="349"/>
      <c r="G51" s="349"/>
      <c r="H51" s="350"/>
      <c r="I51" s="642"/>
      <c r="J51" s="245"/>
      <c r="K51" s="238"/>
      <c r="L51" s="238"/>
      <c r="M51" s="238"/>
      <c r="N51" s="239"/>
      <c r="O51" s="245"/>
      <c r="P51" s="246"/>
      <c r="Q51" s="318"/>
      <c r="R51" s="575"/>
      <c r="S51" s="341"/>
      <c r="T51" s="283">
        <f t="shared" si="1"/>
        <v>0</v>
      </c>
      <c r="U51" s="100"/>
      <c r="V51" s="100"/>
      <c r="W51" s="100"/>
      <c r="X51" s="100"/>
    </row>
    <row r="52" spans="1:24" s="109" customFormat="1" ht="37.5">
      <c r="A52" s="347" t="s">
        <v>1371</v>
      </c>
      <c r="B52" s="347" t="s">
        <v>128</v>
      </c>
      <c r="C52" s="347"/>
      <c r="D52" s="278" t="s">
        <v>1372</v>
      </c>
      <c r="E52" s="348">
        <f t="shared" si="0"/>
        <v>0</v>
      </c>
      <c r="F52" s="348"/>
      <c r="G52" s="349"/>
      <c r="H52" s="350"/>
      <c r="I52" s="642"/>
      <c r="J52" s="245"/>
      <c r="K52" s="238"/>
      <c r="L52" s="238"/>
      <c r="M52" s="238"/>
      <c r="N52" s="239"/>
      <c r="O52" s="245"/>
      <c r="P52" s="246"/>
      <c r="Q52" s="318"/>
      <c r="R52" s="575"/>
      <c r="S52" s="341"/>
      <c r="T52" s="283"/>
      <c r="U52" s="100"/>
      <c r="V52" s="100"/>
      <c r="W52" s="100"/>
      <c r="X52" s="100"/>
    </row>
    <row r="53" spans="1:24" s="29" customFormat="1" ht="18.75">
      <c r="A53" s="137" t="s">
        <v>1444</v>
      </c>
      <c r="B53" s="137" t="s">
        <v>132</v>
      </c>
      <c r="C53" s="137"/>
      <c r="D53" s="140" t="s">
        <v>1496</v>
      </c>
      <c r="E53" s="166">
        <f t="shared" si="0"/>
        <v>0</v>
      </c>
      <c r="F53" s="166"/>
      <c r="G53" s="219"/>
      <c r="H53" s="164"/>
      <c r="I53" s="641"/>
      <c r="J53" s="127"/>
      <c r="K53" s="88"/>
      <c r="L53" s="88"/>
      <c r="M53" s="88"/>
      <c r="N53" s="113"/>
      <c r="O53" s="127"/>
      <c r="P53" s="128"/>
      <c r="Q53" s="310"/>
      <c r="R53" s="70"/>
      <c r="S53" s="281"/>
      <c r="T53" s="138"/>
      <c r="U53" s="28"/>
      <c r="V53" s="28"/>
      <c r="W53" s="28"/>
      <c r="X53" s="28"/>
    </row>
    <row r="54" spans="1:24" s="29" customFormat="1" ht="112.5">
      <c r="A54" s="137" t="s">
        <v>1376</v>
      </c>
      <c r="B54" s="137" t="s">
        <v>617</v>
      </c>
      <c r="C54" s="137"/>
      <c r="D54" s="140" t="s">
        <v>1096</v>
      </c>
      <c r="E54" s="166">
        <f t="shared" si="0"/>
        <v>0</v>
      </c>
      <c r="F54" s="166"/>
      <c r="G54" s="219"/>
      <c r="H54" s="164"/>
      <c r="I54" s="641"/>
      <c r="J54" s="127"/>
      <c r="K54" s="88"/>
      <c r="L54" s="88"/>
      <c r="M54" s="88"/>
      <c r="N54" s="113"/>
      <c r="O54" s="127"/>
      <c r="P54" s="128"/>
      <c r="Q54" s="310"/>
      <c r="R54" s="70"/>
      <c r="S54" s="281"/>
      <c r="T54" s="138"/>
      <c r="U54" s="28"/>
      <c r="V54" s="28"/>
      <c r="W54" s="28"/>
      <c r="X54" s="28"/>
    </row>
    <row r="55" spans="1:24" s="29" customFormat="1" ht="37.5">
      <c r="A55" s="137" t="s">
        <v>1445</v>
      </c>
      <c r="B55" s="137"/>
      <c r="C55" s="137"/>
      <c r="D55" s="140" t="s">
        <v>1314</v>
      </c>
      <c r="E55" s="166">
        <f t="shared" si="0"/>
        <v>0</v>
      </c>
      <c r="F55" s="166"/>
      <c r="G55" s="219"/>
      <c r="H55" s="164"/>
      <c r="I55" s="641"/>
      <c r="J55" s="127"/>
      <c r="K55" s="88"/>
      <c r="L55" s="88"/>
      <c r="M55" s="88"/>
      <c r="N55" s="113"/>
      <c r="O55" s="127"/>
      <c r="P55" s="128"/>
      <c r="Q55" s="310"/>
      <c r="R55" s="70"/>
      <c r="S55" s="281"/>
      <c r="T55" s="138"/>
      <c r="U55" s="28"/>
      <c r="V55" s="28"/>
      <c r="W55" s="28"/>
      <c r="X55" s="28"/>
    </row>
    <row r="56" spans="1:24" s="109" customFormat="1" ht="56.25">
      <c r="A56" s="347" t="s">
        <v>24</v>
      </c>
      <c r="B56" s="347" t="s">
        <v>668</v>
      </c>
      <c r="C56" s="347"/>
      <c r="D56" s="278" t="s">
        <v>957</v>
      </c>
      <c r="E56" s="348">
        <f t="shared" si="0"/>
        <v>0</v>
      </c>
      <c r="F56" s="348"/>
      <c r="G56" s="349"/>
      <c r="H56" s="350"/>
      <c r="I56" s="642"/>
      <c r="J56" s="245"/>
      <c r="K56" s="238"/>
      <c r="L56" s="238"/>
      <c r="M56" s="238"/>
      <c r="N56" s="239"/>
      <c r="O56" s="245"/>
      <c r="P56" s="246"/>
      <c r="Q56" s="318"/>
      <c r="R56" s="575"/>
      <c r="S56" s="341"/>
      <c r="T56" s="283"/>
      <c r="U56" s="100"/>
      <c r="V56" s="100"/>
      <c r="W56" s="100"/>
      <c r="X56" s="100"/>
    </row>
    <row r="57" spans="1:24" s="109" customFormat="1" ht="56.25">
      <c r="A57" s="347" t="s">
        <v>27</v>
      </c>
      <c r="B57" s="347" t="s">
        <v>961</v>
      </c>
      <c r="C57" s="347"/>
      <c r="D57" s="278" t="s">
        <v>480</v>
      </c>
      <c r="E57" s="348">
        <f t="shared" si="0"/>
        <v>0</v>
      </c>
      <c r="F57" s="348"/>
      <c r="G57" s="349"/>
      <c r="H57" s="350"/>
      <c r="I57" s="642"/>
      <c r="J57" s="245"/>
      <c r="K57" s="238"/>
      <c r="L57" s="238"/>
      <c r="M57" s="238"/>
      <c r="N57" s="239"/>
      <c r="O57" s="245"/>
      <c r="P57" s="246"/>
      <c r="Q57" s="318"/>
      <c r="R57" s="575"/>
      <c r="S57" s="341"/>
      <c r="T57" s="283"/>
      <c r="U57" s="100"/>
      <c r="V57" s="100"/>
      <c r="W57" s="100"/>
      <c r="X57" s="100"/>
    </row>
    <row r="58" spans="1:24" s="29" customFormat="1" ht="56.25">
      <c r="A58" s="137" t="s">
        <v>1446</v>
      </c>
      <c r="B58" s="137"/>
      <c r="C58" s="137"/>
      <c r="D58" s="140" t="s">
        <v>1038</v>
      </c>
      <c r="E58" s="166">
        <f t="shared" si="0"/>
        <v>0</v>
      </c>
      <c r="F58" s="166"/>
      <c r="G58" s="219"/>
      <c r="H58" s="164"/>
      <c r="I58" s="641"/>
      <c r="J58" s="127"/>
      <c r="K58" s="88"/>
      <c r="L58" s="88"/>
      <c r="M58" s="88"/>
      <c r="N58" s="113"/>
      <c r="O58" s="127"/>
      <c r="P58" s="128"/>
      <c r="Q58" s="310"/>
      <c r="R58" s="70"/>
      <c r="S58" s="281"/>
      <c r="T58" s="138"/>
      <c r="U58" s="28"/>
      <c r="V58" s="28"/>
      <c r="W58" s="28"/>
      <c r="X58" s="28"/>
    </row>
    <row r="59" spans="1:24" s="109" customFormat="1" ht="37.5">
      <c r="A59" s="347" t="s">
        <v>25</v>
      </c>
      <c r="B59" s="347" t="s">
        <v>670</v>
      </c>
      <c r="C59" s="347"/>
      <c r="D59" s="278" t="s">
        <v>1414</v>
      </c>
      <c r="E59" s="348">
        <f t="shared" si="0"/>
        <v>0</v>
      </c>
      <c r="F59" s="348"/>
      <c r="G59" s="349"/>
      <c r="H59" s="350"/>
      <c r="I59" s="642"/>
      <c r="J59" s="245"/>
      <c r="K59" s="238"/>
      <c r="L59" s="238"/>
      <c r="M59" s="238"/>
      <c r="N59" s="239"/>
      <c r="O59" s="245"/>
      <c r="P59" s="246"/>
      <c r="Q59" s="318"/>
      <c r="R59" s="575"/>
      <c r="S59" s="341"/>
      <c r="T59" s="283"/>
      <c r="U59" s="100"/>
      <c r="V59" s="100"/>
      <c r="W59" s="100"/>
      <c r="X59" s="100"/>
    </row>
    <row r="60" spans="1:24" s="109" customFormat="1" ht="56.25">
      <c r="A60" s="347" t="s">
        <v>26</v>
      </c>
      <c r="B60" s="347" t="s">
        <v>959</v>
      </c>
      <c r="C60" s="347"/>
      <c r="D60" s="278" t="s">
        <v>960</v>
      </c>
      <c r="E60" s="348">
        <f t="shared" si="0"/>
        <v>0</v>
      </c>
      <c r="F60" s="348"/>
      <c r="G60" s="349"/>
      <c r="H60" s="350"/>
      <c r="I60" s="642"/>
      <c r="J60" s="245"/>
      <c r="K60" s="238"/>
      <c r="L60" s="238"/>
      <c r="M60" s="238"/>
      <c r="N60" s="239"/>
      <c r="O60" s="245"/>
      <c r="P60" s="246"/>
      <c r="Q60" s="318"/>
      <c r="R60" s="575"/>
      <c r="S60" s="341"/>
      <c r="T60" s="283"/>
      <c r="U60" s="100"/>
      <c r="V60" s="100"/>
      <c r="W60" s="100"/>
      <c r="X60" s="100"/>
    </row>
    <row r="61" spans="1:24" s="29" customFormat="1" ht="37.5">
      <c r="A61" s="137" t="s">
        <v>1039</v>
      </c>
      <c r="B61" s="137"/>
      <c r="C61" s="137"/>
      <c r="D61" s="140" t="s">
        <v>1040</v>
      </c>
      <c r="E61" s="166">
        <f t="shared" si="0"/>
        <v>0</v>
      </c>
      <c r="F61" s="166"/>
      <c r="G61" s="219"/>
      <c r="H61" s="164"/>
      <c r="I61" s="641"/>
      <c r="J61" s="127"/>
      <c r="K61" s="88"/>
      <c r="L61" s="88"/>
      <c r="M61" s="88"/>
      <c r="N61" s="113"/>
      <c r="O61" s="127"/>
      <c r="P61" s="128"/>
      <c r="Q61" s="310"/>
      <c r="R61" s="70"/>
      <c r="S61" s="281"/>
      <c r="T61" s="138"/>
      <c r="U61" s="28"/>
      <c r="V61" s="28"/>
      <c r="W61" s="28"/>
      <c r="X61" s="28"/>
    </row>
    <row r="62" spans="1:24" s="109" customFormat="1" ht="56.25">
      <c r="A62" s="347" t="s">
        <v>28</v>
      </c>
      <c r="B62" s="347" t="s">
        <v>1460</v>
      </c>
      <c r="C62" s="347"/>
      <c r="D62" s="278" t="s">
        <v>481</v>
      </c>
      <c r="E62" s="348">
        <f t="shared" si="0"/>
        <v>0</v>
      </c>
      <c r="F62" s="348"/>
      <c r="G62" s="349"/>
      <c r="H62" s="350"/>
      <c r="I62" s="642"/>
      <c r="J62" s="245"/>
      <c r="K62" s="238"/>
      <c r="L62" s="238"/>
      <c r="M62" s="238"/>
      <c r="N62" s="239"/>
      <c r="O62" s="245"/>
      <c r="P62" s="246"/>
      <c r="Q62" s="318"/>
      <c r="R62" s="575"/>
      <c r="S62" s="341"/>
      <c r="T62" s="283"/>
      <c r="U62" s="100"/>
      <c r="V62" s="100"/>
      <c r="W62" s="100"/>
      <c r="X62" s="100"/>
    </row>
    <row r="63" spans="1:24" s="109" customFormat="1" ht="56.25">
      <c r="A63" s="347" t="s">
        <v>29</v>
      </c>
      <c r="B63" s="347">
        <v>130114</v>
      </c>
      <c r="C63" s="347"/>
      <c r="D63" s="278" t="s">
        <v>482</v>
      </c>
      <c r="E63" s="348">
        <f t="shared" si="0"/>
        <v>0</v>
      </c>
      <c r="F63" s="348"/>
      <c r="G63" s="349"/>
      <c r="H63" s="350"/>
      <c r="I63" s="642"/>
      <c r="J63" s="245"/>
      <c r="K63" s="238"/>
      <c r="L63" s="238"/>
      <c r="M63" s="238"/>
      <c r="N63" s="239"/>
      <c r="O63" s="245"/>
      <c r="P63" s="246"/>
      <c r="Q63" s="318"/>
      <c r="R63" s="575"/>
      <c r="S63" s="341"/>
      <c r="T63" s="283"/>
      <c r="U63" s="100"/>
      <c r="V63" s="100"/>
      <c r="W63" s="100"/>
      <c r="X63" s="100"/>
    </row>
    <row r="64" spans="1:24" s="109" customFormat="1" ht="56.25">
      <c r="A64" s="347" t="s">
        <v>32</v>
      </c>
      <c r="B64" s="347" t="s">
        <v>964</v>
      </c>
      <c r="C64" s="347"/>
      <c r="D64" s="278" t="s">
        <v>648</v>
      </c>
      <c r="E64" s="348">
        <f t="shared" si="0"/>
        <v>0</v>
      </c>
      <c r="F64" s="348"/>
      <c r="G64" s="349"/>
      <c r="H64" s="350"/>
      <c r="I64" s="642"/>
      <c r="J64" s="245"/>
      <c r="K64" s="238"/>
      <c r="L64" s="238"/>
      <c r="M64" s="238"/>
      <c r="N64" s="239"/>
      <c r="O64" s="245"/>
      <c r="P64" s="246"/>
      <c r="Q64" s="318"/>
      <c r="R64" s="575"/>
      <c r="S64" s="341"/>
      <c r="T64" s="283"/>
      <c r="U64" s="100"/>
      <c r="V64" s="100"/>
      <c r="W64" s="100"/>
      <c r="X64" s="100"/>
    </row>
    <row r="65" spans="1:24" s="29" customFormat="1" ht="37.5">
      <c r="A65" s="137" t="s">
        <v>1041</v>
      </c>
      <c r="B65" s="137"/>
      <c r="C65" s="137"/>
      <c r="D65" s="140" t="s">
        <v>1042</v>
      </c>
      <c r="E65" s="166">
        <f t="shared" si="0"/>
        <v>0</v>
      </c>
      <c r="F65" s="166"/>
      <c r="G65" s="219"/>
      <c r="H65" s="164"/>
      <c r="I65" s="641"/>
      <c r="J65" s="127"/>
      <c r="K65" s="88"/>
      <c r="L65" s="88"/>
      <c r="M65" s="88"/>
      <c r="N65" s="113"/>
      <c r="O65" s="127"/>
      <c r="P65" s="128"/>
      <c r="Q65" s="310"/>
      <c r="R65" s="70"/>
      <c r="S65" s="281"/>
      <c r="T65" s="138"/>
      <c r="U65" s="28"/>
      <c r="V65" s="28"/>
      <c r="W65" s="28"/>
      <c r="X65" s="28"/>
    </row>
    <row r="66" spans="1:24" s="109" customFormat="1" ht="93.75">
      <c r="A66" s="347" t="s">
        <v>31</v>
      </c>
      <c r="B66" s="347" t="s">
        <v>963</v>
      </c>
      <c r="C66" s="347"/>
      <c r="D66" s="278" t="s">
        <v>647</v>
      </c>
      <c r="E66" s="348">
        <f t="shared" si="0"/>
        <v>0</v>
      </c>
      <c r="F66" s="348"/>
      <c r="G66" s="349"/>
      <c r="H66" s="350"/>
      <c r="I66" s="642"/>
      <c r="J66" s="245"/>
      <c r="K66" s="238"/>
      <c r="L66" s="238"/>
      <c r="M66" s="238"/>
      <c r="N66" s="239"/>
      <c r="O66" s="245"/>
      <c r="P66" s="246"/>
      <c r="Q66" s="318"/>
      <c r="R66" s="575"/>
      <c r="S66" s="341"/>
      <c r="T66" s="283"/>
      <c r="U66" s="100"/>
      <c r="V66" s="100"/>
      <c r="W66" s="100"/>
      <c r="X66" s="100"/>
    </row>
    <row r="67" spans="1:24" s="109" customFormat="1" ht="56.25">
      <c r="A67" s="347" t="s">
        <v>33</v>
      </c>
      <c r="B67" s="347" t="s">
        <v>965</v>
      </c>
      <c r="C67" s="347"/>
      <c r="D67" s="278" t="s">
        <v>649</v>
      </c>
      <c r="E67" s="348">
        <f t="shared" si="0"/>
        <v>0</v>
      </c>
      <c r="F67" s="348"/>
      <c r="G67" s="349"/>
      <c r="H67" s="350"/>
      <c r="I67" s="642"/>
      <c r="J67" s="245"/>
      <c r="K67" s="238"/>
      <c r="L67" s="238"/>
      <c r="M67" s="238"/>
      <c r="N67" s="239"/>
      <c r="O67" s="245"/>
      <c r="P67" s="246"/>
      <c r="Q67" s="318"/>
      <c r="R67" s="575"/>
      <c r="S67" s="341"/>
      <c r="T67" s="283"/>
      <c r="U67" s="100"/>
      <c r="V67" s="100"/>
      <c r="W67" s="100"/>
      <c r="X67" s="100"/>
    </row>
    <row r="68" spans="1:24" s="29" customFormat="1" ht="18.75">
      <c r="A68" s="137" t="s">
        <v>1043</v>
      </c>
      <c r="B68" s="137" t="s">
        <v>962</v>
      </c>
      <c r="C68" s="137"/>
      <c r="D68" s="140" t="s">
        <v>1496</v>
      </c>
      <c r="E68" s="166">
        <f t="shared" si="0"/>
        <v>0</v>
      </c>
      <c r="F68" s="166"/>
      <c r="G68" s="219"/>
      <c r="H68" s="164"/>
      <c r="I68" s="641"/>
      <c r="J68" s="127"/>
      <c r="K68" s="88"/>
      <c r="L68" s="88"/>
      <c r="M68" s="88"/>
      <c r="N68" s="113"/>
      <c r="O68" s="127"/>
      <c r="P68" s="128"/>
      <c r="Q68" s="310"/>
      <c r="R68" s="70"/>
      <c r="S68" s="281"/>
      <c r="T68" s="138"/>
      <c r="U68" s="28"/>
      <c r="V68" s="28"/>
      <c r="W68" s="28"/>
      <c r="X68" s="28"/>
    </row>
    <row r="69" spans="1:24" s="29" customFormat="1" ht="56.25">
      <c r="A69" s="137" t="s">
        <v>30</v>
      </c>
      <c r="B69" s="137">
        <v>130115</v>
      </c>
      <c r="C69" s="137"/>
      <c r="D69" s="140" t="s">
        <v>646</v>
      </c>
      <c r="E69" s="166">
        <f t="shared" si="0"/>
        <v>0</v>
      </c>
      <c r="F69" s="166"/>
      <c r="G69" s="219"/>
      <c r="H69" s="164"/>
      <c r="I69" s="641"/>
      <c r="J69" s="127"/>
      <c r="K69" s="88"/>
      <c r="L69" s="88"/>
      <c r="M69" s="88"/>
      <c r="N69" s="113"/>
      <c r="O69" s="127"/>
      <c r="P69" s="128"/>
      <c r="Q69" s="310"/>
      <c r="R69" s="70"/>
      <c r="S69" s="281"/>
      <c r="T69" s="138"/>
      <c r="U69" s="28"/>
      <c r="V69" s="28"/>
      <c r="W69" s="28"/>
      <c r="X69" s="28"/>
    </row>
    <row r="70" spans="1:24" s="29" customFormat="1" ht="93.75">
      <c r="A70" s="137" t="s">
        <v>1417</v>
      </c>
      <c r="B70" s="137" t="s">
        <v>667</v>
      </c>
      <c r="C70" s="137"/>
      <c r="D70" s="140" t="s">
        <v>264</v>
      </c>
      <c r="E70" s="159">
        <f t="shared" si="0"/>
        <v>0</v>
      </c>
      <c r="F70" s="159"/>
      <c r="G70" s="88"/>
      <c r="H70" s="113"/>
      <c r="I70" s="643"/>
      <c r="J70" s="132"/>
      <c r="K70" s="133"/>
      <c r="L70" s="88"/>
      <c r="M70" s="88"/>
      <c r="N70" s="113"/>
      <c r="O70" s="295"/>
      <c r="P70" s="195"/>
      <c r="Q70" s="310"/>
      <c r="R70" s="70"/>
      <c r="S70" s="281"/>
      <c r="T70" s="138">
        <f>+O70+E70</f>
        <v>0</v>
      </c>
      <c r="U70" s="28"/>
      <c r="V70" s="28"/>
      <c r="W70" s="28"/>
      <c r="X70" s="28"/>
    </row>
    <row r="71" spans="1:24" s="78" customFormat="1" ht="60.75">
      <c r="A71" s="182" t="s">
        <v>689</v>
      </c>
      <c r="B71" s="182" t="s">
        <v>1072</v>
      </c>
      <c r="C71" s="182"/>
      <c r="D71" s="186" t="s">
        <v>168</v>
      </c>
      <c r="E71" s="204">
        <f t="shared" si="0"/>
        <v>0</v>
      </c>
      <c r="F71" s="204"/>
      <c r="G71" s="227"/>
      <c r="H71" s="202"/>
      <c r="I71" s="354"/>
      <c r="J71" s="228"/>
      <c r="K71" s="227"/>
      <c r="L71" s="227"/>
      <c r="M71" s="227"/>
      <c r="N71" s="202"/>
      <c r="O71" s="228"/>
      <c r="P71" s="203"/>
      <c r="Q71" s="312"/>
      <c r="R71" s="70"/>
      <c r="S71" s="281"/>
      <c r="T71" s="138">
        <f>+O71+E71</f>
        <v>0</v>
      </c>
      <c r="U71" s="412">
        <v>-18340884</v>
      </c>
      <c r="V71" s="81"/>
      <c r="W71" s="77"/>
      <c r="X71" s="77"/>
    </row>
    <row r="72" spans="1:24" s="78" customFormat="1" ht="60.75">
      <c r="A72" s="182" t="s">
        <v>1608</v>
      </c>
      <c r="B72" s="182" t="s">
        <v>1072</v>
      </c>
      <c r="C72" s="182"/>
      <c r="D72" s="186" t="s">
        <v>168</v>
      </c>
      <c r="E72" s="204">
        <f t="shared" si="0"/>
        <v>0</v>
      </c>
      <c r="F72" s="204"/>
      <c r="G72" s="227"/>
      <c r="H72" s="202"/>
      <c r="I72" s="354"/>
      <c r="J72" s="228"/>
      <c r="K72" s="227"/>
      <c r="L72" s="227"/>
      <c r="M72" s="227"/>
      <c r="N72" s="202"/>
      <c r="O72" s="228"/>
      <c r="P72" s="203"/>
      <c r="Q72" s="312"/>
      <c r="R72" s="70"/>
      <c r="S72" s="281"/>
      <c r="T72" s="138">
        <f>+O72+E72</f>
        <v>0</v>
      </c>
      <c r="U72" s="80"/>
      <c r="V72" s="81"/>
      <c r="W72" s="77"/>
      <c r="X72" s="77"/>
    </row>
    <row r="73" spans="1:32" s="22" customFormat="1" ht="37.5">
      <c r="A73" s="137" t="s">
        <v>1594</v>
      </c>
      <c r="B73" s="137" t="s">
        <v>1461</v>
      </c>
      <c r="C73" s="137"/>
      <c r="D73" s="168" t="s">
        <v>1478</v>
      </c>
      <c r="E73" s="133">
        <f t="shared" si="0"/>
        <v>0</v>
      </c>
      <c r="F73" s="133"/>
      <c r="G73" s="133"/>
      <c r="H73" s="209"/>
      <c r="I73" s="644"/>
      <c r="J73" s="121"/>
      <c r="K73" s="395"/>
      <c r="L73" s="395"/>
      <c r="M73" s="395"/>
      <c r="N73" s="564"/>
      <c r="O73" s="121"/>
      <c r="P73" s="362"/>
      <c r="Q73" s="116"/>
      <c r="R73" s="70"/>
      <c r="S73" s="281"/>
      <c r="T73" s="138"/>
      <c r="U73" s="21"/>
      <c r="V73" s="396">
        <v>0</v>
      </c>
      <c r="W73" s="396">
        <v>0</v>
      </c>
      <c r="X73" s="396">
        <v>0</v>
      </c>
      <c r="Y73" s="396">
        <v>0</v>
      </c>
      <c r="Z73" s="396">
        <v>0</v>
      </c>
      <c r="AA73" s="396">
        <v>0</v>
      </c>
      <c r="AB73" s="396">
        <v>0</v>
      </c>
      <c r="AC73" s="396">
        <v>0</v>
      </c>
      <c r="AD73" s="396">
        <v>0</v>
      </c>
      <c r="AE73" s="396">
        <v>0</v>
      </c>
      <c r="AF73" s="396">
        <v>0</v>
      </c>
    </row>
    <row r="74" spans="1:24" s="22" customFormat="1" ht="37.5">
      <c r="A74" s="137" t="s">
        <v>1595</v>
      </c>
      <c r="B74" s="137" t="s">
        <v>653</v>
      </c>
      <c r="C74" s="137"/>
      <c r="D74" s="168" t="s">
        <v>1479</v>
      </c>
      <c r="E74" s="133">
        <f aca="true" t="shared" si="2" ref="E74:E137">+F74+I74</f>
        <v>0</v>
      </c>
      <c r="F74" s="133"/>
      <c r="G74" s="133"/>
      <c r="H74" s="209"/>
      <c r="I74" s="644"/>
      <c r="J74" s="121"/>
      <c r="K74" s="395"/>
      <c r="L74" s="395"/>
      <c r="M74" s="395"/>
      <c r="N74" s="564"/>
      <c r="O74" s="121"/>
      <c r="P74" s="362"/>
      <c r="Q74" s="116"/>
      <c r="R74" s="70"/>
      <c r="S74" s="281"/>
      <c r="T74" s="138">
        <v>159425400</v>
      </c>
      <c r="U74" s="21"/>
      <c r="V74" s="24"/>
      <c r="W74" s="21"/>
      <c r="X74" s="21"/>
    </row>
    <row r="75" spans="1:24" s="22" customFormat="1" ht="37.5">
      <c r="A75" s="137" t="s">
        <v>1596</v>
      </c>
      <c r="B75" s="137" t="s">
        <v>654</v>
      </c>
      <c r="C75" s="137"/>
      <c r="D75" s="168" t="s">
        <v>1480</v>
      </c>
      <c r="E75" s="133">
        <f t="shared" si="2"/>
        <v>0</v>
      </c>
      <c r="F75" s="133"/>
      <c r="G75" s="133"/>
      <c r="H75" s="209"/>
      <c r="I75" s="644"/>
      <c r="J75" s="121"/>
      <c r="K75" s="395"/>
      <c r="L75" s="395"/>
      <c r="M75" s="395"/>
      <c r="N75" s="564"/>
      <c r="O75" s="121"/>
      <c r="P75" s="362"/>
      <c r="Q75" s="116"/>
      <c r="R75" s="70"/>
      <c r="S75" s="281"/>
      <c r="T75" s="138">
        <v>5367200</v>
      </c>
      <c r="U75" s="24"/>
      <c r="V75" s="21"/>
      <c r="W75" s="21"/>
      <c r="X75" s="21"/>
    </row>
    <row r="76" spans="1:24" s="22" customFormat="1" ht="56.25">
      <c r="A76" s="137" t="s">
        <v>1597</v>
      </c>
      <c r="B76" s="137" t="s">
        <v>639</v>
      </c>
      <c r="C76" s="137"/>
      <c r="D76" s="168" t="s">
        <v>1481</v>
      </c>
      <c r="E76" s="133">
        <f t="shared" si="2"/>
        <v>0</v>
      </c>
      <c r="F76" s="133"/>
      <c r="G76" s="133"/>
      <c r="H76" s="209"/>
      <c r="I76" s="644"/>
      <c r="J76" s="121"/>
      <c r="K76" s="395"/>
      <c r="L76" s="395"/>
      <c r="M76" s="395"/>
      <c r="N76" s="564"/>
      <c r="O76" s="121"/>
      <c r="P76" s="362"/>
      <c r="Q76" s="116"/>
      <c r="R76" s="70"/>
      <c r="S76" s="281"/>
      <c r="T76" s="138">
        <v>7716000</v>
      </c>
      <c r="U76" s="21"/>
      <c r="V76" s="21"/>
      <c r="W76" s="21"/>
      <c r="X76" s="21"/>
    </row>
    <row r="77" spans="1:24" s="22" customFormat="1" ht="56.25">
      <c r="A77" s="137" t="s">
        <v>1034</v>
      </c>
      <c r="B77" s="137" t="s">
        <v>641</v>
      </c>
      <c r="C77" s="137"/>
      <c r="D77" s="168" t="s">
        <v>679</v>
      </c>
      <c r="E77" s="133">
        <f t="shared" si="2"/>
        <v>0</v>
      </c>
      <c r="F77" s="133"/>
      <c r="G77" s="133"/>
      <c r="H77" s="209"/>
      <c r="I77" s="644"/>
      <c r="J77" s="121"/>
      <c r="K77" s="395"/>
      <c r="L77" s="395"/>
      <c r="M77" s="395"/>
      <c r="N77" s="564"/>
      <c r="O77" s="121"/>
      <c r="P77" s="362"/>
      <c r="Q77" s="116"/>
      <c r="R77" s="70"/>
      <c r="S77" s="281"/>
      <c r="T77" s="138">
        <v>10914800</v>
      </c>
      <c r="U77" s="21"/>
      <c r="V77" s="24"/>
      <c r="W77" s="21"/>
      <c r="X77" s="21"/>
    </row>
    <row r="78" spans="1:24" s="22" customFormat="1" ht="37.5">
      <c r="A78" s="137" t="s">
        <v>1035</v>
      </c>
      <c r="B78" s="137" t="s">
        <v>1494</v>
      </c>
      <c r="C78" s="137"/>
      <c r="D78" s="168" t="s">
        <v>265</v>
      </c>
      <c r="E78" s="133">
        <f t="shared" si="2"/>
        <v>0</v>
      </c>
      <c r="F78" s="133"/>
      <c r="G78" s="133"/>
      <c r="H78" s="209"/>
      <c r="I78" s="644"/>
      <c r="J78" s="121"/>
      <c r="K78" s="395"/>
      <c r="L78" s="395"/>
      <c r="M78" s="395"/>
      <c r="N78" s="564"/>
      <c r="O78" s="121"/>
      <c r="P78" s="362"/>
      <c r="Q78" s="116"/>
      <c r="R78" s="70"/>
      <c r="S78" s="281"/>
      <c r="T78" s="138">
        <v>5470700</v>
      </c>
      <c r="U78" s="24"/>
      <c r="V78" s="21"/>
      <c r="W78" s="21"/>
      <c r="X78" s="21"/>
    </row>
    <row r="79" spans="1:24" s="22" customFormat="1" ht="42.75" customHeight="1">
      <c r="A79" s="137" t="s">
        <v>1008</v>
      </c>
      <c r="B79" s="137" t="s">
        <v>1410</v>
      </c>
      <c r="C79" s="137"/>
      <c r="D79" s="168" t="s">
        <v>1009</v>
      </c>
      <c r="E79" s="133">
        <f t="shared" si="2"/>
        <v>0</v>
      </c>
      <c r="F79" s="133"/>
      <c r="G79" s="133"/>
      <c r="H79" s="209"/>
      <c r="I79" s="644"/>
      <c r="J79" s="121"/>
      <c r="K79" s="395"/>
      <c r="L79" s="395"/>
      <c r="M79" s="395"/>
      <c r="N79" s="564"/>
      <c r="O79" s="123"/>
      <c r="P79" s="124"/>
      <c r="Q79" s="116"/>
      <c r="R79" s="70"/>
      <c r="S79" s="407"/>
      <c r="T79" s="408"/>
      <c r="U79" s="24"/>
      <c r="V79" s="21"/>
      <c r="W79" s="21"/>
      <c r="X79" s="21"/>
    </row>
    <row r="80" spans="1:24" s="22" customFormat="1" ht="37.5">
      <c r="A80" s="137" t="s">
        <v>266</v>
      </c>
      <c r="B80" s="137" t="s">
        <v>725</v>
      </c>
      <c r="C80" s="137"/>
      <c r="D80" s="168" t="s">
        <v>680</v>
      </c>
      <c r="E80" s="133">
        <f t="shared" si="2"/>
        <v>0</v>
      </c>
      <c r="F80" s="133"/>
      <c r="G80" s="133"/>
      <c r="H80" s="209"/>
      <c r="I80" s="644"/>
      <c r="J80" s="121"/>
      <c r="K80" s="395"/>
      <c r="L80" s="395"/>
      <c r="M80" s="395"/>
      <c r="N80" s="564"/>
      <c r="O80" s="123"/>
      <c r="P80" s="124"/>
      <c r="Q80" s="223"/>
      <c r="R80" s="70"/>
      <c r="S80" s="281"/>
      <c r="T80" s="138">
        <v>9973200</v>
      </c>
      <c r="U80" s="26"/>
      <c r="V80" s="24"/>
      <c r="W80" s="21"/>
      <c r="X80" s="21"/>
    </row>
    <row r="81" spans="1:24" s="22" customFormat="1" ht="37.5">
      <c r="A81" s="137" t="s">
        <v>267</v>
      </c>
      <c r="B81" s="143" t="s">
        <v>726</v>
      </c>
      <c r="C81" s="143"/>
      <c r="D81" s="397" t="s">
        <v>1507</v>
      </c>
      <c r="E81" s="398">
        <f t="shared" si="2"/>
        <v>0</v>
      </c>
      <c r="F81" s="398"/>
      <c r="G81" s="398"/>
      <c r="H81" s="399"/>
      <c r="I81" s="645"/>
      <c r="J81" s="121"/>
      <c r="K81" s="400"/>
      <c r="L81" s="400"/>
      <c r="M81" s="400"/>
      <c r="N81" s="550"/>
      <c r="O81" s="121"/>
      <c r="P81" s="362"/>
      <c r="Q81" s="116"/>
      <c r="R81" s="70"/>
      <c r="S81" s="281"/>
      <c r="T81" s="138">
        <v>4521700</v>
      </c>
      <c r="U81" s="26"/>
      <c r="V81" s="24"/>
      <c r="W81" s="21"/>
      <c r="X81" s="21"/>
    </row>
    <row r="82" spans="1:24" s="25" customFormat="1" ht="37.5">
      <c r="A82" s="137" t="s">
        <v>269</v>
      </c>
      <c r="B82" s="137" t="s">
        <v>275</v>
      </c>
      <c r="C82" s="137"/>
      <c r="D82" s="168" t="s">
        <v>162</v>
      </c>
      <c r="E82" s="133">
        <f t="shared" si="2"/>
        <v>0</v>
      </c>
      <c r="F82" s="133"/>
      <c r="G82" s="133"/>
      <c r="H82" s="209"/>
      <c r="I82" s="644"/>
      <c r="J82" s="121"/>
      <c r="K82" s="395"/>
      <c r="L82" s="395"/>
      <c r="M82" s="395"/>
      <c r="N82" s="564"/>
      <c r="O82" s="123"/>
      <c r="P82" s="124"/>
      <c r="Q82" s="223"/>
      <c r="R82" s="70"/>
      <c r="S82" s="281"/>
      <c r="T82" s="138">
        <v>4132500</v>
      </c>
      <c r="U82" s="21"/>
      <c r="V82" s="21"/>
      <c r="W82" s="24"/>
      <c r="X82" s="24"/>
    </row>
    <row r="83" spans="1:24" s="22" customFormat="1" ht="18.75">
      <c r="A83" s="137" t="s">
        <v>268</v>
      </c>
      <c r="B83" s="137" t="s">
        <v>277</v>
      </c>
      <c r="C83" s="143"/>
      <c r="D83" s="397" t="s">
        <v>163</v>
      </c>
      <c r="E83" s="133">
        <f t="shared" si="2"/>
        <v>0</v>
      </c>
      <c r="F83" s="133"/>
      <c r="G83" s="133"/>
      <c r="H83" s="209"/>
      <c r="I83" s="644"/>
      <c r="J83" s="121"/>
      <c r="K83" s="395"/>
      <c r="L83" s="395"/>
      <c r="M83" s="395"/>
      <c r="N83" s="565"/>
      <c r="O83" s="553"/>
      <c r="P83" s="552"/>
      <c r="Q83" s="116"/>
      <c r="R83" s="70"/>
      <c r="S83" s="281"/>
      <c r="T83" s="138">
        <v>7707300</v>
      </c>
      <c r="U83" s="32"/>
      <c r="V83" s="32"/>
      <c r="W83" s="21"/>
      <c r="X83" s="21"/>
    </row>
    <row r="84" spans="1:24" s="351" customFormat="1" ht="37.5">
      <c r="A84" s="347" t="s">
        <v>164</v>
      </c>
      <c r="B84" s="347" t="s">
        <v>277</v>
      </c>
      <c r="C84" s="282"/>
      <c r="D84" s="403" t="s">
        <v>704</v>
      </c>
      <c r="E84" s="423">
        <f t="shared" si="2"/>
        <v>0</v>
      </c>
      <c r="F84" s="423"/>
      <c r="G84" s="423"/>
      <c r="H84" s="424"/>
      <c r="I84" s="646"/>
      <c r="J84" s="129"/>
      <c r="K84" s="425"/>
      <c r="L84" s="425"/>
      <c r="M84" s="425"/>
      <c r="N84" s="566"/>
      <c r="O84" s="402"/>
      <c r="P84" s="401"/>
      <c r="Q84" s="242"/>
      <c r="R84" s="70"/>
      <c r="S84" s="341"/>
      <c r="T84" s="283"/>
      <c r="U84" s="32"/>
      <c r="V84" s="32"/>
      <c r="W84" s="106"/>
      <c r="X84" s="106"/>
    </row>
    <row r="85" spans="1:24" s="22" customFormat="1" ht="93.75">
      <c r="A85" s="279" t="s">
        <v>165</v>
      </c>
      <c r="B85" s="347" t="s">
        <v>277</v>
      </c>
      <c r="C85" s="282"/>
      <c r="D85" s="403" t="s">
        <v>1036</v>
      </c>
      <c r="E85" s="404">
        <f t="shared" si="2"/>
        <v>0</v>
      </c>
      <c r="F85" s="404"/>
      <c r="G85" s="404"/>
      <c r="H85" s="405"/>
      <c r="I85" s="647"/>
      <c r="J85" s="402"/>
      <c r="K85" s="406"/>
      <c r="L85" s="406"/>
      <c r="M85" s="406"/>
      <c r="N85" s="566"/>
      <c r="O85" s="402"/>
      <c r="P85" s="401"/>
      <c r="Q85" s="234"/>
      <c r="R85" s="70"/>
      <c r="S85" s="281"/>
      <c r="T85" s="138">
        <v>3886300</v>
      </c>
      <c r="U85" s="32"/>
      <c r="V85" s="24"/>
      <c r="W85" s="21"/>
      <c r="X85" s="21"/>
    </row>
    <row r="86" spans="1:24" s="22" customFormat="1" ht="112.5">
      <c r="A86" s="279" t="s">
        <v>166</v>
      </c>
      <c r="B86" s="347" t="s">
        <v>277</v>
      </c>
      <c r="C86" s="282"/>
      <c r="D86" s="403" t="s">
        <v>1037</v>
      </c>
      <c r="E86" s="404">
        <f t="shared" si="2"/>
        <v>0</v>
      </c>
      <c r="F86" s="404"/>
      <c r="G86" s="404"/>
      <c r="H86" s="405"/>
      <c r="I86" s="647"/>
      <c r="J86" s="402"/>
      <c r="K86" s="406"/>
      <c r="L86" s="406"/>
      <c r="M86" s="406"/>
      <c r="N86" s="566"/>
      <c r="O86" s="402"/>
      <c r="P86" s="401"/>
      <c r="Q86" s="234"/>
      <c r="R86" s="70"/>
      <c r="S86" s="281"/>
      <c r="T86" s="138"/>
      <c r="U86" s="32"/>
      <c r="V86" s="24"/>
      <c r="W86" s="21"/>
      <c r="X86" s="21"/>
    </row>
    <row r="87" spans="1:24" s="33" customFormat="1" ht="93.75">
      <c r="A87" s="279" t="s">
        <v>10</v>
      </c>
      <c r="B87" s="347" t="s">
        <v>277</v>
      </c>
      <c r="C87" s="282"/>
      <c r="D87" s="403" t="s">
        <v>1320</v>
      </c>
      <c r="E87" s="404">
        <f t="shared" si="2"/>
        <v>0</v>
      </c>
      <c r="F87" s="404"/>
      <c r="G87" s="404"/>
      <c r="H87" s="405"/>
      <c r="I87" s="647"/>
      <c r="J87" s="402"/>
      <c r="K87" s="406"/>
      <c r="L87" s="406"/>
      <c r="M87" s="406"/>
      <c r="N87" s="566"/>
      <c r="O87" s="402"/>
      <c r="P87" s="401"/>
      <c r="Q87" s="234"/>
      <c r="R87" s="70"/>
      <c r="S87" s="281"/>
      <c r="T87" s="138">
        <v>924800</v>
      </c>
      <c r="U87" s="24"/>
      <c r="V87" s="24"/>
      <c r="W87" s="31"/>
      <c r="X87" s="31"/>
    </row>
    <row r="88" spans="1:24" s="33" customFormat="1" ht="56.25">
      <c r="A88" s="137" t="s">
        <v>1321</v>
      </c>
      <c r="B88" s="137" t="s">
        <v>279</v>
      </c>
      <c r="C88" s="137"/>
      <c r="D88" s="168" t="s">
        <v>1097</v>
      </c>
      <c r="E88" s="133">
        <f t="shared" si="2"/>
        <v>0</v>
      </c>
      <c r="F88" s="133"/>
      <c r="G88" s="133"/>
      <c r="H88" s="209"/>
      <c r="I88" s="644"/>
      <c r="J88" s="121"/>
      <c r="K88" s="395"/>
      <c r="L88" s="395"/>
      <c r="M88" s="395"/>
      <c r="N88" s="564"/>
      <c r="O88" s="121"/>
      <c r="P88" s="362"/>
      <c r="Q88" s="116"/>
      <c r="R88" s="70"/>
      <c r="S88" s="407"/>
      <c r="T88" s="408">
        <v>21018500</v>
      </c>
      <c r="U88" s="24"/>
      <c r="V88" s="21"/>
      <c r="W88" s="31"/>
      <c r="X88" s="31"/>
    </row>
    <row r="89" spans="1:24" s="22" customFormat="1" ht="39" customHeight="1">
      <c r="A89" s="137" t="s">
        <v>1098</v>
      </c>
      <c r="B89" s="137" t="s">
        <v>1452</v>
      </c>
      <c r="C89" s="137"/>
      <c r="D89" s="168" t="s">
        <v>1322</v>
      </c>
      <c r="E89" s="133">
        <f t="shared" si="2"/>
        <v>0</v>
      </c>
      <c r="F89" s="133"/>
      <c r="G89" s="133"/>
      <c r="H89" s="209"/>
      <c r="I89" s="644"/>
      <c r="J89" s="121"/>
      <c r="K89" s="395"/>
      <c r="L89" s="395"/>
      <c r="M89" s="395"/>
      <c r="N89" s="564"/>
      <c r="O89" s="121"/>
      <c r="P89" s="362"/>
      <c r="Q89" s="116"/>
      <c r="R89" s="70"/>
      <c r="S89" s="281"/>
      <c r="T89" s="138">
        <v>488800</v>
      </c>
      <c r="U89" s="21"/>
      <c r="V89" s="21"/>
      <c r="W89" s="21"/>
      <c r="X89" s="21"/>
    </row>
    <row r="90" spans="1:24" s="27" customFormat="1" ht="56.25">
      <c r="A90" s="137" t="s">
        <v>1099</v>
      </c>
      <c r="B90" s="137" t="s">
        <v>281</v>
      </c>
      <c r="C90" s="137"/>
      <c r="D90" s="168" t="s">
        <v>1323</v>
      </c>
      <c r="E90" s="133">
        <f t="shared" si="2"/>
        <v>0</v>
      </c>
      <c r="F90" s="133"/>
      <c r="G90" s="133"/>
      <c r="H90" s="209"/>
      <c r="I90" s="644"/>
      <c r="J90" s="121"/>
      <c r="K90" s="395"/>
      <c r="L90" s="395"/>
      <c r="M90" s="395"/>
      <c r="N90" s="564"/>
      <c r="O90" s="121"/>
      <c r="P90" s="362"/>
      <c r="Q90" s="116"/>
      <c r="R90" s="70"/>
      <c r="S90" s="281"/>
      <c r="T90" s="138">
        <v>840000</v>
      </c>
      <c r="U90" s="21"/>
      <c r="V90" s="28"/>
      <c r="W90" s="26"/>
      <c r="X90" s="26"/>
    </row>
    <row r="91" spans="1:24" s="27" customFormat="1" ht="18.75">
      <c r="A91" s="137" t="s">
        <v>1100</v>
      </c>
      <c r="B91" s="137" t="s">
        <v>283</v>
      </c>
      <c r="C91" s="137"/>
      <c r="D91" s="168" t="s">
        <v>1324</v>
      </c>
      <c r="E91" s="133">
        <f t="shared" si="2"/>
        <v>0</v>
      </c>
      <c r="F91" s="133"/>
      <c r="G91" s="133"/>
      <c r="H91" s="209"/>
      <c r="I91" s="644"/>
      <c r="J91" s="121"/>
      <c r="K91" s="395"/>
      <c r="L91" s="395"/>
      <c r="M91" s="395"/>
      <c r="N91" s="564"/>
      <c r="O91" s="568"/>
      <c r="P91" s="362"/>
      <c r="Q91" s="116"/>
      <c r="R91" s="70"/>
      <c r="S91" s="281"/>
      <c r="T91" s="138"/>
      <c r="U91" s="21"/>
      <c r="V91" s="28"/>
      <c r="W91" s="26"/>
      <c r="X91" s="26"/>
    </row>
    <row r="92" spans="1:24" s="27" customFormat="1" ht="18.75">
      <c r="A92" s="143" t="s">
        <v>699</v>
      </c>
      <c r="B92" s="143" t="s">
        <v>1431</v>
      </c>
      <c r="C92" s="143"/>
      <c r="D92" s="397" t="s">
        <v>1086</v>
      </c>
      <c r="E92" s="549">
        <f t="shared" si="2"/>
        <v>0</v>
      </c>
      <c r="F92" s="549"/>
      <c r="G92" s="398"/>
      <c r="H92" s="399"/>
      <c r="I92" s="645"/>
      <c r="J92" s="121"/>
      <c r="K92" s="400"/>
      <c r="L92" s="400"/>
      <c r="M92" s="400"/>
      <c r="N92" s="550"/>
      <c r="O92" s="569"/>
      <c r="P92" s="124"/>
      <c r="Q92" s="223"/>
      <c r="R92" s="70"/>
      <c r="S92" s="281"/>
      <c r="T92" s="138"/>
      <c r="U92" s="21"/>
      <c r="V92" s="28"/>
      <c r="W92" s="26"/>
      <c r="X92" s="26"/>
    </row>
    <row r="93" spans="1:24" s="34" customFormat="1" ht="60.75">
      <c r="A93" s="184" t="s">
        <v>690</v>
      </c>
      <c r="B93" s="184" t="s">
        <v>1073</v>
      </c>
      <c r="C93" s="184"/>
      <c r="D93" s="185" t="s">
        <v>169</v>
      </c>
      <c r="E93" s="207">
        <f t="shared" si="2"/>
        <v>0</v>
      </c>
      <c r="F93" s="207"/>
      <c r="G93" s="235"/>
      <c r="H93" s="205"/>
      <c r="I93" s="648"/>
      <c r="J93" s="228"/>
      <c r="K93" s="235"/>
      <c r="L93" s="235"/>
      <c r="M93" s="235"/>
      <c r="N93" s="205"/>
      <c r="O93" s="297"/>
      <c r="P93" s="206"/>
      <c r="Q93" s="314"/>
      <c r="R93" s="70"/>
      <c r="S93" s="281"/>
      <c r="T93" s="138">
        <f>+O95+E95</f>
        <v>0</v>
      </c>
      <c r="U93" s="410">
        <v>-1049900</v>
      </c>
      <c r="V93" s="26"/>
      <c r="W93" s="32"/>
      <c r="X93" s="32"/>
    </row>
    <row r="94" spans="1:24" s="34" customFormat="1" ht="60.75">
      <c r="A94" s="184" t="s">
        <v>1607</v>
      </c>
      <c r="B94" s="184" t="s">
        <v>1073</v>
      </c>
      <c r="C94" s="184"/>
      <c r="D94" s="185" t="s">
        <v>169</v>
      </c>
      <c r="E94" s="207">
        <f t="shared" si="2"/>
        <v>0</v>
      </c>
      <c r="F94" s="207"/>
      <c r="G94" s="235"/>
      <c r="H94" s="205"/>
      <c r="I94" s="648"/>
      <c r="J94" s="228"/>
      <c r="K94" s="235"/>
      <c r="L94" s="235"/>
      <c r="M94" s="235"/>
      <c r="N94" s="205"/>
      <c r="O94" s="297"/>
      <c r="P94" s="206"/>
      <c r="Q94" s="314"/>
      <c r="R94" s="70"/>
      <c r="S94" s="281"/>
      <c r="T94" s="138">
        <f>+O96+E96</f>
        <v>0</v>
      </c>
      <c r="U94" s="28"/>
      <c r="V94" s="26"/>
      <c r="W94" s="32"/>
      <c r="X94" s="32"/>
    </row>
    <row r="95" spans="1:24" s="34" customFormat="1" ht="31.5" customHeight="1">
      <c r="A95" s="137" t="s">
        <v>14</v>
      </c>
      <c r="B95" s="137" t="s">
        <v>720</v>
      </c>
      <c r="C95" s="137"/>
      <c r="D95" s="140" t="s">
        <v>287</v>
      </c>
      <c r="E95" s="166">
        <f t="shared" si="2"/>
        <v>0</v>
      </c>
      <c r="F95" s="166"/>
      <c r="G95" s="219"/>
      <c r="H95" s="164"/>
      <c r="I95" s="641"/>
      <c r="J95" s="132"/>
      <c r="K95" s="88"/>
      <c r="L95" s="88"/>
      <c r="M95" s="88"/>
      <c r="N95" s="113"/>
      <c r="O95" s="295"/>
      <c r="P95" s="195"/>
      <c r="Q95" s="310"/>
      <c r="R95" s="70"/>
      <c r="S95" s="281"/>
      <c r="T95" s="138">
        <f>+O96+E96</f>
        <v>0</v>
      </c>
      <c r="U95" s="26"/>
      <c r="V95" s="21"/>
      <c r="W95" s="32"/>
      <c r="X95" s="32"/>
    </row>
    <row r="96" spans="1:24" s="34" customFormat="1" ht="75">
      <c r="A96" s="147" t="s">
        <v>15</v>
      </c>
      <c r="B96" s="147"/>
      <c r="C96" s="147"/>
      <c r="D96" s="90" t="s">
        <v>16</v>
      </c>
      <c r="E96" s="166">
        <f t="shared" si="2"/>
        <v>0</v>
      </c>
      <c r="F96" s="166"/>
      <c r="G96" s="219"/>
      <c r="H96" s="164"/>
      <c r="I96" s="641"/>
      <c r="J96" s="132"/>
      <c r="K96" s="88"/>
      <c r="L96" s="88"/>
      <c r="M96" s="88"/>
      <c r="N96" s="113"/>
      <c r="O96" s="295"/>
      <c r="P96" s="195"/>
      <c r="Q96" s="310"/>
      <c r="R96" s="70"/>
      <c r="S96" s="281"/>
      <c r="T96" s="138">
        <f>+O97+E97</f>
        <v>0</v>
      </c>
      <c r="U96" s="26"/>
      <c r="V96" s="21"/>
      <c r="W96" s="32"/>
      <c r="X96" s="32"/>
    </row>
    <row r="97" spans="1:24" s="105" customFormat="1" ht="93.75">
      <c r="A97" s="279" t="s">
        <v>17</v>
      </c>
      <c r="B97" s="279" t="s">
        <v>722</v>
      </c>
      <c r="C97" s="279"/>
      <c r="D97" s="394" t="s">
        <v>18</v>
      </c>
      <c r="E97" s="348">
        <f t="shared" si="2"/>
        <v>0</v>
      </c>
      <c r="F97" s="348"/>
      <c r="G97" s="349"/>
      <c r="H97" s="350"/>
      <c r="I97" s="642"/>
      <c r="J97" s="285"/>
      <c r="K97" s="238"/>
      <c r="L97" s="238"/>
      <c r="M97" s="238"/>
      <c r="N97" s="239"/>
      <c r="O97" s="301"/>
      <c r="P97" s="241"/>
      <c r="Q97" s="318"/>
      <c r="R97" s="575"/>
      <c r="S97" s="341"/>
      <c r="T97" s="283">
        <f>+O98+E98</f>
        <v>0</v>
      </c>
      <c r="U97" s="106"/>
      <c r="V97" s="106"/>
      <c r="W97" s="107"/>
      <c r="X97" s="107"/>
    </row>
    <row r="98" spans="1:24" s="105" customFormat="1" ht="168.75">
      <c r="A98" s="279" t="s">
        <v>19</v>
      </c>
      <c r="B98" s="279" t="s">
        <v>723</v>
      </c>
      <c r="C98" s="279"/>
      <c r="D98" s="394" t="s">
        <v>1518</v>
      </c>
      <c r="E98" s="348">
        <f t="shared" si="2"/>
        <v>0</v>
      </c>
      <c r="F98" s="348"/>
      <c r="G98" s="349"/>
      <c r="H98" s="350"/>
      <c r="I98" s="642"/>
      <c r="J98" s="285"/>
      <c r="K98" s="238"/>
      <c r="L98" s="238"/>
      <c r="M98" s="238"/>
      <c r="N98" s="239"/>
      <c r="O98" s="301"/>
      <c r="P98" s="241"/>
      <c r="Q98" s="318"/>
      <c r="R98" s="575"/>
      <c r="S98" s="341"/>
      <c r="T98" s="283">
        <f>+O99+E99</f>
        <v>0</v>
      </c>
      <c r="U98" s="106"/>
      <c r="V98" s="106"/>
      <c r="W98" s="107"/>
      <c r="X98" s="107"/>
    </row>
    <row r="99" spans="1:24" s="351" customFormat="1" ht="37.5">
      <c r="A99" s="347" t="s">
        <v>20</v>
      </c>
      <c r="B99" s="347" t="s">
        <v>36</v>
      </c>
      <c r="C99" s="347"/>
      <c r="D99" s="278" t="s">
        <v>146</v>
      </c>
      <c r="E99" s="348">
        <f t="shared" si="2"/>
        <v>0</v>
      </c>
      <c r="F99" s="348"/>
      <c r="G99" s="349"/>
      <c r="H99" s="350"/>
      <c r="I99" s="642"/>
      <c r="J99" s="285"/>
      <c r="K99" s="238"/>
      <c r="L99" s="238"/>
      <c r="M99" s="238"/>
      <c r="N99" s="239"/>
      <c r="O99" s="301"/>
      <c r="P99" s="241"/>
      <c r="Q99" s="318"/>
      <c r="R99" s="70"/>
      <c r="S99" s="341"/>
      <c r="T99" s="283">
        <f>+O105+E105</f>
        <v>0</v>
      </c>
      <c r="U99" s="106"/>
      <c r="V99" s="107"/>
      <c r="W99" s="106"/>
      <c r="X99" s="106"/>
    </row>
    <row r="100" spans="1:24" s="29" customFormat="1" ht="37.5">
      <c r="A100" s="147" t="s">
        <v>1572</v>
      </c>
      <c r="B100" s="147"/>
      <c r="C100" s="147"/>
      <c r="D100" s="90" t="s">
        <v>1316</v>
      </c>
      <c r="E100" s="219">
        <f t="shared" si="2"/>
        <v>0</v>
      </c>
      <c r="F100" s="219"/>
      <c r="G100" s="219"/>
      <c r="H100" s="164"/>
      <c r="I100" s="641"/>
      <c r="J100" s="132"/>
      <c r="K100" s="88"/>
      <c r="L100" s="88"/>
      <c r="M100" s="88"/>
      <c r="N100" s="113"/>
      <c r="O100" s="127"/>
      <c r="P100" s="128"/>
      <c r="Q100" s="310"/>
      <c r="R100" s="70"/>
      <c r="S100" s="281"/>
      <c r="T100" s="138">
        <f>+O100+E100</f>
        <v>0</v>
      </c>
      <c r="U100" s="28"/>
      <c r="V100" s="28"/>
      <c r="W100" s="28"/>
      <c r="X100" s="28"/>
    </row>
    <row r="101" spans="1:24" s="109" customFormat="1" ht="75">
      <c r="A101" s="347" t="s">
        <v>1143</v>
      </c>
      <c r="B101" s="347" t="s">
        <v>1084</v>
      </c>
      <c r="C101" s="347"/>
      <c r="D101" s="278" t="s">
        <v>175</v>
      </c>
      <c r="E101" s="349">
        <f t="shared" si="2"/>
        <v>0</v>
      </c>
      <c r="F101" s="349"/>
      <c r="G101" s="349"/>
      <c r="H101" s="350"/>
      <c r="I101" s="649"/>
      <c r="J101" s="240"/>
      <c r="K101" s="238"/>
      <c r="L101" s="238"/>
      <c r="M101" s="238"/>
      <c r="N101" s="239"/>
      <c r="O101" s="576"/>
      <c r="P101" s="577"/>
      <c r="Q101" s="318"/>
      <c r="R101" s="575"/>
      <c r="S101" s="341"/>
      <c r="T101" s="283">
        <f>+O101+E101</f>
        <v>0</v>
      </c>
      <c r="U101" s="100"/>
      <c r="V101" s="100"/>
      <c r="W101" s="100"/>
      <c r="X101" s="100"/>
    </row>
    <row r="102" spans="1:24" s="109" customFormat="1" ht="37.5">
      <c r="A102" s="137" t="s">
        <v>1144</v>
      </c>
      <c r="B102" s="137"/>
      <c r="C102" s="137"/>
      <c r="D102" s="140" t="s">
        <v>1443</v>
      </c>
      <c r="E102" s="219">
        <f t="shared" si="2"/>
        <v>0</v>
      </c>
      <c r="F102" s="219"/>
      <c r="G102" s="219"/>
      <c r="H102" s="164"/>
      <c r="I102" s="641"/>
      <c r="J102" s="132"/>
      <c r="K102" s="88"/>
      <c r="L102" s="88"/>
      <c r="M102" s="88"/>
      <c r="N102" s="113"/>
      <c r="O102" s="127"/>
      <c r="P102" s="128"/>
      <c r="Q102" s="310"/>
      <c r="R102" s="70"/>
      <c r="S102" s="281"/>
      <c r="T102" s="138">
        <f>+O102+E102</f>
        <v>0</v>
      </c>
      <c r="U102" s="100"/>
      <c r="V102" s="100"/>
      <c r="W102" s="100"/>
      <c r="X102" s="100"/>
    </row>
    <row r="103" spans="1:24" s="109" customFormat="1" ht="37.5">
      <c r="A103" s="347" t="s">
        <v>1145</v>
      </c>
      <c r="B103" s="347" t="s">
        <v>126</v>
      </c>
      <c r="C103" s="347"/>
      <c r="D103" s="278" t="s">
        <v>1370</v>
      </c>
      <c r="E103" s="578">
        <f t="shared" si="2"/>
        <v>0</v>
      </c>
      <c r="F103" s="578"/>
      <c r="G103" s="578"/>
      <c r="H103" s="579"/>
      <c r="I103" s="649"/>
      <c r="J103" s="285"/>
      <c r="K103" s="243"/>
      <c r="L103" s="243"/>
      <c r="M103" s="243"/>
      <c r="N103" s="580"/>
      <c r="O103" s="245"/>
      <c r="P103" s="246"/>
      <c r="Q103" s="422"/>
      <c r="R103" s="575"/>
      <c r="S103" s="341"/>
      <c r="T103" s="283">
        <f>+O103+E103</f>
        <v>0</v>
      </c>
      <c r="U103" s="100"/>
      <c r="V103" s="100"/>
      <c r="W103" s="100"/>
      <c r="X103" s="100"/>
    </row>
    <row r="104" spans="1:24" s="109" customFormat="1" ht="56.25">
      <c r="A104" s="347" t="s">
        <v>1146</v>
      </c>
      <c r="B104" s="347" t="s">
        <v>127</v>
      </c>
      <c r="C104" s="347"/>
      <c r="D104" s="278" t="s">
        <v>1409</v>
      </c>
      <c r="E104" s="578">
        <f t="shared" si="2"/>
        <v>0</v>
      </c>
      <c r="F104" s="578"/>
      <c r="G104" s="578"/>
      <c r="H104" s="579"/>
      <c r="I104" s="649"/>
      <c r="J104" s="285"/>
      <c r="K104" s="243"/>
      <c r="L104" s="243"/>
      <c r="M104" s="243"/>
      <c r="N104" s="580"/>
      <c r="O104" s="245"/>
      <c r="P104" s="246"/>
      <c r="Q104" s="422"/>
      <c r="R104" s="575"/>
      <c r="S104" s="341"/>
      <c r="T104" s="283">
        <f>+O104+E104</f>
        <v>0</v>
      </c>
      <c r="U104" s="100"/>
      <c r="V104" s="100"/>
      <c r="W104" s="100"/>
      <c r="X104" s="100"/>
    </row>
    <row r="105" spans="1:24" s="78" customFormat="1" ht="131.25">
      <c r="A105" s="137" t="s">
        <v>147</v>
      </c>
      <c r="B105" s="137"/>
      <c r="C105" s="137"/>
      <c r="D105" s="140" t="s">
        <v>491</v>
      </c>
      <c r="E105" s="166">
        <f t="shared" si="2"/>
        <v>0</v>
      </c>
      <c r="F105" s="166"/>
      <c r="G105" s="219"/>
      <c r="H105" s="164"/>
      <c r="I105" s="641"/>
      <c r="J105" s="132"/>
      <c r="K105" s="88"/>
      <c r="L105" s="88"/>
      <c r="M105" s="88"/>
      <c r="N105" s="113"/>
      <c r="O105" s="295"/>
      <c r="P105" s="195"/>
      <c r="Q105" s="310"/>
      <c r="R105" s="70"/>
      <c r="S105" s="281"/>
      <c r="T105" s="138" t="e">
        <f>+#REF!+#REF!</f>
        <v>#REF!</v>
      </c>
      <c r="U105" s="82"/>
      <c r="V105" s="82"/>
      <c r="W105" s="77"/>
      <c r="X105" s="77"/>
    </row>
    <row r="106" spans="1:24" s="353" customFormat="1" ht="93.75">
      <c r="A106" s="347" t="s">
        <v>492</v>
      </c>
      <c r="B106" s="347" t="s">
        <v>155</v>
      </c>
      <c r="C106" s="347"/>
      <c r="D106" s="278" t="s">
        <v>1392</v>
      </c>
      <c r="E106" s="348">
        <f t="shared" si="2"/>
        <v>0</v>
      </c>
      <c r="F106" s="348"/>
      <c r="G106" s="349"/>
      <c r="H106" s="350"/>
      <c r="I106" s="642"/>
      <c r="J106" s="285"/>
      <c r="K106" s="238"/>
      <c r="L106" s="238"/>
      <c r="M106" s="238"/>
      <c r="N106" s="239"/>
      <c r="O106" s="301"/>
      <c r="P106" s="241"/>
      <c r="Q106" s="318"/>
      <c r="R106" s="70"/>
      <c r="S106" s="341"/>
      <c r="T106" s="283">
        <f>+O106+E106-E102-E103-700000+4300</f>
        <v>-695700</v>
      </c>
      <c r="U106" s="352"/>
      <c r="V106" s="352"/>
      <c r="W106" s="352"/>
      <c r="X106" s="352"/>
    </row>
    <row r="107" spans="1:24" s="109" customFormat="1" ht="37.5">
      <c r="A107" s="347" t="s">
        <v>493</v>
      </c>
      <c r="B107" s="347" t="s">
        <v>156</v>
      </c>
      <c r="C107" s="347"/>
      <c r="D107" s="278" t="s">
        <v>1393</v>
      </c>
      <c r="E107" s="348">
        <f t="shared" si="2"/>
        <v>0</v>
      </c>
      <c r="F107" s="348"/>
      <c r="G107" s="349"/>
      <c r="H107" s="350"/>
      <c r="I107" s="642"/>
      <c r="J107" s="285"/>
      <c r="K107" s="238"/>
      <c r="L107" s="238"/>
      <c r="M107" s="238"/>
      <c r="N107" s="239"/>
      <c r="O107" s="301"/>
      <c r="P107" s="241"/>
      <c r="Q107" s="318"/>
      <c r="R107" s="70"/>
      <c r="S107" s="341"/>
      <c r="T107" s="283">
        <f>+O107+E107</f>
        <v>0</v>
      </c>
      <c r="U107" s="100"/>
      <c r="V107" s="100"/>
      <c r="W107" s="100"/>
      <c r="X107" s="100"/>
    </row>
    <row r="108" spans="1:24" s="29" customFormat="1" ht="37.5">
      <c r="A108" s="143" t="s">
        <v>494</v>
      </c>
      <c r="B108" s="143"/>
      <c r="C108" s="143"/>
      <c r="D108" s="146" t="s">
        <v>495</v>
      </c>
      <c r="E108" s="166">
        <f t="shared" si="2"/>
        <v>0</v>
      </c>
      <c r="F108" s="166"/>
      <c r="G108" s="219"/>
      <c r="H108" s="164"/>
      <c r="I108" s="641"/>
      <c r="J108" s="132"/>
      <c r="K108" s="88"/>
      <c r="L108" s="88"/>
      <c r="M108" s="88"/>
      <c r="N108" s="113"/>
      <c r="O108" s="295"/>
      <c r="P108" s="195"/>
      <c r="Q108" s="310"/>
      <c r="R108" s="70"/>
      <c r="S108" s="281"/>
      <c r="T108" s="138">
        <f>+O108+E108</f>
        <v>0</v>
      </c>
      <c r="U108" s="28"/>
      <c r="V108" s="28"/>
      <c r="W108" s="28"/>
      <c r="X108" s="28"/>
    </row>
    <row r="109" spans="1:24" s="109" customFormat="1" ht="75">
      <c r="A109" s="282" t="s">
        <v>496</v>
      </c>
      <c r="B109" s="282" t="s">
        <v>1085</v>
      </c>
      <c r="C109" s="282"/>
      <c r="D109" s="259" t="s">
        <v>473</v>
      </c>
      <c r="E109" s="348">
        <f t="shared" si="2"/>
        <v>0</v>
      </c>
      <c r="F109" s="348"/>
      <c r="G109" s="349"/>
      <c r="H109" s="350"/>
      <c r="I109" s="642"/>
      <c r="J109" s="285"/>
      <c r="K109" s="238"/>
      <c r="L109" s="238"/>
      <c r="M109" s="238"/>
      <c r="N109" s="239"/>
      <c r="O109" s="301"/>
      <c r="P109" s="241"/>
      <c r="Q109" s="318"/>
      <c r="R109" s="70"/>
      <c r="S109" s="341"/>
      <c r="T109" s="283"/>
      <c r="U109" s="100"/>
      <c r="V109" s="100"/>
      <c r="W109" s="100"/>
      <c r="X109" s="100"/>
    </row>
    <row r="110" spans="1:24" s="29" customFormat="1" ht="56.25">
      <c r="A110" s="143" t="s">
        <v>497</v>
      </c>
      <c r="B110" s="143" t="s">
        <v>721</v>
      </c>
      <c r="C110" s="143"/>
      <c r="D110" s="146" t="s">
        <v>474</v>
      </c>
      <c r="E110" s="166">
        <f t="shared" si="2"/>
        <v>0</v>
      </c>
      <c r="F110" s="166"/>
      <c r="G110" s="219"/>
      <c r="H110" s="164"/>
      <c r="I110" s="641"/>
      <c r="J110" s="132"/>
      <c r="K110" s="88"/>
      <c r="L110" s="88"/>
      <c r="M110" s="88"/>
      <c r="N110" s="113"/>
      <c r="O110" s="295"/>
      <c r="P110" s="195"/>
      <c r="Q110" s="310"/>
      <c r="R110" s="70"/>
      <c r="S110" s="281"/>
      <c r="T110" s="138"/>
      <c r="U110" s="28"/>
      <c r="V110" s="28"/>
      <c r="W110" s="28"/>
      <c r="X110" s="28"/>
    </row>
    <row r="111" spans="1:24" s="29" customFormat="1" ht="37.5">
      <c r="A111" s="143" t="s">
        <v>498</v>
      </c>
      <c r="B111" s="143"/>
      <c r="C111" s="143"/>
      <c r="D111" s="146" t="s">
        <v>1067</v>
      </c>
      <c r="E111" s="166">
        <f t="shared" si="2"/>
        <v>0</v>
      </c>
      <c r="F111" s="166"/>
      <c r="G111" s="219"/>
      <c r="H111" s="164"/>
      <c r="I111" s="641"/>
      <c r="J111" s="132"/>
      <c r="K111" s="88"/>
      <c r="L111" s="88"/>
      <c r="M111" s="88"/>
      <c r="N111" s="113"/>
      <c r="O111" s="295"/>
      <c r="P111" s="195"/>
      <c r="Q111" s="310"/>
      <c r="R111" s="70"/>
      <c r="S111" s="281"/>
      <c r="T111" s="138"/>
      <c r="U111" s="28"/>
      <c r="V111" s="28"/>
      <c r="W111" s="28"/>
      <c r="X111" s="28"/>
    </row>
    <row r="112" spans="1:24" s="109" customFormat="1" ht="37.5">
      <c r="A112" s="282" t="s">
        <v>499</v>
      </c>
      <c r="B112" s="282" t="s">
        <v>719</v>
      </c>
      <c r="C112" s="282"/>
      <c r="D112" s="259" t="s">
        <v>1067</v>
      </c>
      <c r="E112" s="348">
        <f t="shared" si="2"/>
        <v>0</v>
      </c>
      <c r="F112" s="348"/>
      <c r="G112" s="349"/>
      <c r="H112" s="350"/>
      <c r="I112" s="642"/>
      <c r="J112" s="285"/>
      <c r="K112" s="238"/>
      <c r="L112" s="238"/>
      <c r="M112" s="238"/>
      <c r="N112" s="239"/>
      <c r="O112" s="301"/>
      <c r="P112" s="241"/>
      <c r="Q112" s="318"/>
      <c r="R112" s="70"/>
      <c r="S112" s="341"/>
      <c r="T112" s="283"/>
      <c r="U112" s="100"/>
      <c r="V112" s="100"/>
      <c r="W112" s="100"/>
      <c r="X112" s="100"/>
    </row>
    <row r="113" spans="1:24" s="29" customFormat="1" ht="30" customHeight="1">
      <c r="A113" s="137" t="s">
        <v>1147</v>
      </c>
      <c r="B113" s="137" t="s">
        <v>132</v>
      </c>
      <c r="C113" s="137"/>
      <c r="D113" s="140" t="s">
        <v>1496</v>
      </c>
      <c r="E113" s="574">
        <f t="shared" si="2"/>
        <v>0</v>
      </c>
      <c r="F113" s="574"/>
      <c r="G113" s="224"/>
      <c r="H113" s="225"/>
      <c r="I113" s="650"/>
      <c r="J113" s="132"/>
      <c r="K113" s="226"/>
      <c r="L113" s="226"/>
      <c r="M113" s="226"/>
      <c r="N113" s="152"/>
      <c r="O113" s="127"/>
      <c r="P113" s="128"/>
      <c r="Q113" s="311"/>
      <c r="R113" s="70"/>
      <c r="S113" s="281"/>
      <c r="T113" s="138"/>
      <c r="U113" s="28"/>
      <c r="V113" s="28"/>
      <c r="W113" s="28"/>
      <c r="X113" s="28"/>
    </row>
    <row r="114" spans="1:24" s="29" customFormat="1" ht="18.75">
      <c r="A114" s="143" t="s">
        <v>500</v>
      </c>
      <c r="B114" s="143" t="s">
        <v>1430</v>
      </c>
      <c r="C114" s="143"/>
      <c r="D114" s="146" t="s">
        <v>1164</v>
      </c>
      <c r="E114" s="166">
        <f t="shared" si="2"/>
        <v>0</v>
      </c>
      <c r="F114" s="166"/>
      <c r="G114" s="219"/>
      <c r="H114" s="164"/>
      <c r="I114" s="641"/>
      <c r="J114" s="132"/>
      <c r="K114" s="88"/>
      <c r="L114" s="88"/>
      <c r="M114" s="88"/>
      <c r="N114" s="113"/>
      <c r="O114" s="295"/>
      <c r="P114" s="195"/>
      <c r="Q114" s="310"/>
      <c r="R114" s="70"/>
      <c r="S114" s="281"/>
      <c r="T114" s="138"/>
      <c r="U114" s="28"/>
      <c r="V114" s="28"/>
      <c r="W114" s="28"/>
      <c r="X114" s="28"/>
    </row>
    <row r="115" spans="1:24" s="109" customFormat="1" ht="112.5">
      <c r="A115" s="282" t="s">
        <v>501</v>
      </c>
      <c r="B115" s="282" t="s">
        <v>1430</v>
      </c>
      <c r="C115" s="282"/>
      <c r="D115" s="259" t="s">
        <v>1394</v>
      </c>
      <c r="E115" s="348">
        <f t="shared" si="2"/>
        <v>0</v>
      </c>
      <c r="F115" s="348"/>
      <c r="G115" s="349"/>
      <c r="H115" s="350"/>
      <c r="I115" s="642"/>
      <c r="J115" s="285"/>
      <c r="K115" s="238"/>
      <c r="L115" s="238"/>
      <c r="M115" s="238"/>
      <c r="N115" s="239"/>
      <c r="O115" s="301"/>
      <c r="P115" s="241"/>
      <c r="Q115" s="318"/>
      <c r="R115" s="70"/>
      <c r="S115" s="341"/>
      <c r="T115" s="283">
        <f>+O115+E115</f>
        <v>0</v>
      </c>
      <c r="U115" s="100"/>
      <c r="V115" s="100"/>
      <c r="W115" s="100"/>
      <c r="X115" s="100"/>
    </row>
    <row r="116" spans="1:24" s="430" customFormat="1" ht="18.75">
      <c r="A116" s="143" t="s">
        <v>1299</v>
      </c>
      <c r="B116" s="143" t="s">
        <v>1431</v>
      </c>
      <c r="C116" s="143"/>
      <c r="D116" s="146" t="s">
        <v>1086</v>
      </c>
      <c r="E116" s="166">
        <f t="shared" si="2"/>
        <v>0</v>
      </c>
      <c r="F116" s="166"/>
      <c r="G116" s="219"/>
      <c r="H116" s="164"/>
      <c r="I116" s="641"/>
      <c r="J116" s="132"/>
      <c r="K116" s="88"/>
      <c r="L116" s="88"/>
      <c r="M116" s="88"/>
      <c r="N116" s="113"/>
      <c r="O116" s="295"/>
      <c r="P116" s="195"/>
      <c r="Q116" s="310"/>
      <c r="R116" s="70"/>
      <c r="S116" s="281"/>
      <c r="T116" s="138"/>
      <c r="U116" s="554"/>
      <c r="V116" s="554"/>
      <c r="W116" s="554"/>
      <c r="X116" s="554"/>
    </row>
    <row r="117" spans="1:24" s="29" customFormat="1" ht="60.75">
      <c r="A117" s="178" t="s">
        <v>1573</v>
      </c>
      <c r="B117" s="178" t="s">
        <v>1075</v>
      </c>
      <c r="C117" s="178"/>
      <c r="D117" s="186" t="s">
        <v>1439</v>
      </c>
      <c r="E117" s="218">
        <f t="shared" si="2"/>
        <v>0</v>
      </c>
      <c r="F117" s="218"/>
      <c r="G117" s="212"/>
      <c r="H117" s="213"/>
      <c r="I117" s="639"/>
      <c r="J117" s="214"/>
      <c r="K117" s="212"/>
      <c r="L117" s="212"/>
      <c r="M117" s="212"/>
      <c r="N117" s="213"/>
      <c r="O117" s="214"/>
      <c r="P117" s="215"/>
      <c r="Q117" s="307"/>
      <c r="R117" s="70"/>
      <c r="S117" s="281"/>
      <c r="T117" s="138">
        <f>+O117+E117</f>
        <v>0</v>
      </c>
      <c r="U117" s="410">
        <v>-260300</v>
      </c>
      <c r="V117" s="28"/>
      <c r="W117" s="28"/>
      <c r="X117" s="28"/>
    </row>
    <row r="118" spans="1:20" s="29" customFormat="1" ht="60.75">
      <c r="A118" s="178" t="s">
        <v>1101</v>
      </c>
      <c r="B118" s="178" t="s">
        <v>1075</v>
      </c>
      <c r="C118" s="178"/>
      <c r="D118" s="186" t="s">
        <v>1439</v>
      </c>
      <c r="E118" s="218">
        <f t="shared" si="2"/>
        <v>0</v>
      </c>
      <c r="F118" s="218"/>
      <c r="G118" s="212"/>
      <c r="H118" s="215"/>
      <c r="I118" s="639"/>
      <c r="J118" s="214"/>
      <c r="K118" s="212"/>
      <c r="L118" s="212"/>
      <c r="M118" s="212"/>
      <c r="N118" s="213"/>
      <c r="O118" s="214"/>
      <c r="P118" s="215"/>
      <c r="Q118" s="307"/>
      <c r="R118" s="70"/>
      <c r="S118" s="281"/>
      <c r="T118" s="28"/>
    </row>
    <row r="119" spans="1:24" s="29" customFormat="1" ht="37.5">
      <c r="A119" s="143" t="s">
        <v>1044</v>
      </c>
      <c r="B119" s="143"/>
      <c r="C119" s="143"/>
      <c r="D119" s="146" t="s">
        <v>1316</v>
      </c>
      <c r="E119" s="166">
        <f t="shared" si="2"/>
        <v>0</v>
      </c>
      <c r="F119" s="166"/>
      <c r="G119" s="219"/>
      <c r="H119" s="164"/>
      <c r="I119" s="641"/>
      <c r="J119" s="132"/>
      <c r="K119" s="88"/>
      <c r="L119" s="88"/>
      <c r="M119" s="88"/>
      <c r="N119" s="113"/>
      <c r="O119" s="295"/>
      <c r="P119" s="195"/>
      <c r="Q119" s="310"/>
      <c r="R119" s="70"/>
      <c r="S119" s="281"/>
      <c r="T119" s="138"/>
      <c r="U119" s="28"/>
      <c r="V119" s="28"/>
      <c r="W119" s="28"/>
      <c r="X119" s="28"/>
    </row>
    <row r="120" spans="1:24" s="109" customFormat="1" ht="75">
      <c r="A120" s="282" t="s">
        <v>1325</v>
      </c>
      <c r="B120" s="282" t="s">
        <v>1084</v>
      </c>
      <c r="C120" s="282"/>
      <c r="D120" s="259" t="s">
        <v>175</v>
      </c>
      <c r="E120" s="348">
        <f t="shared" si="2"/>
        <v>0</v>
      </c>
      <c r="F120" s="348"/>
      <c r="G120" s="349"/>
      <c r="H120" s="350"/>
      <c r="I120" s="642"/>
      <c r="J120" s="285"/>
      <c r="K120" s="238"/>
      <c r="L120" s="238"/>
      <c r="M120" s="238"/>
      <c r="N120" s="239"/>
      <c r="O120" s="301"/>
      <c r="P120" s="241"/>
      <c r="Q120" s="318"/>
      <c r="R120" s="70"/>
      <c r="S120" s="341"/>
      <c r="T120" s="283">
        <f aca="true" t="shared" si="3" ref="T120:T136">+O120+E120</f>
        <v>0</v>
      </c>
      <c r="U120" s="100"/>
      <c r="V120" s="100"/>
      <c r="W120" s="100"/>
      <c r="X120" s="100"/>
    </row>
    <row r="121" spans="1:24" s="109" customFormat="1" ht="37.5">
      <c r="A121" s="282" t="s">
        <v>1326</v>
      </c>
      <c r="B121" s="282" t="s">
        <v>476</v>
      </c>
      <c r="C121" s="282"/>
      <c r="D121" s="259" t="s">
        <v>1006</v>
      </c>
      <c r="E121" s="348">
        <f t="shared" si="2"/>
        <v>0</v>
      </c>
      <c r="F121" s="348"/>
      <c r="G121" s="349"/>
      <c r="H121" s="350"/>
      <c r="I121" s="642"/>
      <c r="J121" s="285"/>
      <c r="K121" s="238"/>
      <c r="L121" s="238"/>
      <c r="M121" s="238"/>
      <c r="N121" s="239"/>
      <c r="O121" s="301"/>
      <c r="P121" s="241"/>
      <c r="Q121" s="318"/>
      <c r="R121" s="70"/>
      <c r="S121" s="341"/>
      <c r="T121" s="283">
        <f t="shared" si="3"/>
        <v>0</v>
      </c>
      <c r="U121" s="100"/>
      <c r="V121" s="100"/>
      <c r="W121" s="100"/>
      <c r="X121" s="100"/>
    </row>
    <row r="122" spans="1:24" s="29" customFormat="1" ht="81">
      <c r="A122" s="178" t="s">
        <v>1574</v>
      </c>
      <c r="B122" s="178" t="s">
        <v>1082</v>
      </c>
      <c r="C122" s="178"/>
      <c r="D122" s="186" t="s">
        <v>1356</v>
      </c>
      <c r="E122" s="204">
        <f t="shared" si="2"/>
        <v>0</v>
      </c>
      <c r="F122" s="204"/>
      <c r="G122" s="227"/>
      <c r="H122" s="202"/>
      <c r="I122" s="354"/>
      <c r="J122" s="228"/>
      <c r="K122" s="227"/>
      <c r="L122" s="227"/>
      <c r="M122" s="227"/>
      <c r="N122" s="202"/>
      <c r="O122" s="228"/>
      <c r="P122" s="203"/>
      <c r="Q122" s="312"/>
      <c r="R122" s="70"/>
      <c r="S122" s="281"/>
      <c r="T122" s="138">
        <f t="shared" si="3"/>
        <v>0</v>
      </c>
      <c r="U122" s="22"/>
      <c r="W122" s="28"/>
      <c r="X122" s="28"/>
    </row>
    <row r="123" spans="1:24" s="29" customFormat="1" ht="81">
      <c r="A123" s="178" t="s">
        <v>1103</v>
      </c>
      <c r="B123" s="178" t="s">
        <v>1082</v>
      </c>
      <c r="C123" s="178"/>
      <c r="D123" s="186" t="s">
        <v>1356</v>
      </c>
      <c r="E123" s="204">
        <f t="shared" si="2"/>
        <v>0</v>
      </c>
      <c r="F123" s="204"/>
      <c r="G123" s="227"/>
      <c r="H123" s="202"/>
      <c r="I123" s="354"/>
      <c r="J123" s="228"/>
      <c r="K123" s="227"/>
      <c r="L123" s="227"/>
      <c r="M123" s="227"/>
      <c r="N123" s="202"/>
      <c r="O123" s="228"/>
      <c r="P123" s="203"/>
      <c r="Q123" s="312"/>
      <c r="R123" s="70"/>
      <c r="S123" s="281"/>
      <c r="T123" s="138">
        <f t="shared" si="3"/>
        <v>0</v>
      </c>
      <c r="U123" s="22"/>
      <c r="W123" s="28"/>
      <c r="X123" s="28"/>
    </row>
    <row r="124" spans="1:24" s="29" customFormat="1" ht="18.75">
      <c r="A124" s="189" t="s">
        <v>1104</v>
      </c>
      <c r="B124" s="189" t="s">
        <v>1465</v>
      </c>
      <c r="C124" s="189"/>
      <c r="D124" s="140" t="s">
        <v>1466</v>
      </c>
      <c r="E124" s="160">
        <f t="shared" si="2"/>
        <v>0</v>
      </c>
      <c r="F124" s="160"/>
      <c r="G124" s="236"/>
      <c r="H124" s="167"/>
      <c r="I124" s="651"/>
      <c r="J124" s="132"/>
      <c r="K124" s="236"/>
      <c r="L124" s="236"/>
      <c r="M124" s="236"/>
      <c r="N124" s="167"/>
      <c r="O124" s="298"/>
      <c r="P124" s="201"/>
      <c r="Q124" s="316"/>
      <c r="R124" s="70"/>
      <c r="S124" s="281"/>
      <c r="T124" s="138">
        <f t="shared" si="3"/>
        <v>0</v>
      </c>
      <c r="U124" s="22"/>
      <c r="W124" s="28"/>
      <c r="X124" s="28"/>
    </row>
    <row r="125" spans="1:24" s="29" customFormat="1" ht="56.25">
      <c r="A125" s="189" t="s">
        <v>1105</v>
      </c>
      <c r="B125" s="189" t="s">
        <v>514</v>
      </c>
      <c r="C125" s="189"/>
      <c r="D125" s="140" t="s">
        <v>990</v>
      </c>
      <c r="E125" s="160">
        <f t="shared" si="2"/>
        <v>0</v>
      </c>
      <c r="F125" s="160"/>
      <c r="G125" s="236"/>
      <c r="H125" s="167"/>
      <c r="I125" s="651"/>
      <c r="J125" s="132"/>
      <c r="K125" s="236"/>
      <c r="L125" s="236"/>
      <c r="M125" s="236"/>
      <c r="N125" s="167"/>
      <c r="O125" s="298"/>
      <c r="P125" s="201"/>
      <c r="Q125" s="316"/>
      <c r="R125" s="70"/>
      <c r="S125" s="281"/>
      <c r="T125" s="138">
        <f t="shared" si="3"/>
        <v>0</v>
      </c>
      <c r="U125" s="22"/>
      <c r="W125" s="28"/>
      <c r="X125" s="28"/>
    </row>
    <row r="126" spans="1:24" s="29" customFormat="1" ht="56.25">
      <c r="A126" s="189" t="s">
        <v>1106</v>
      </c>
      <c r="B126" s="189" t="s">
        <v>1469</v>
      </c>
      <c r="C126" s="189"/>
      <c r="D126" s="140" t="s">
        <v>1010</v>
      </c>
      <c r="E126" s="160">
        <f t="shared" si="2"/>
        <v>0</v>
      </c>
      <c r="F126" s="160"/>
      <c r="G126" s="236"/>
      <c r="H126" s="167"/>
      <c r="I126" s="651"/>
      <c r="J126" s="132"/>
      <c r="K126" s="236"/>
      <c r="L126" s="236"/>
      <c r="M126" s="236"/>
      <c r="N126" s="167"/>
      <c r="O126" s="298"/>
      <c r="P126" s="201"/>
      <c r="Q126" s="316"/>
      <c r="R126" s="70"/>
      <c r="S126" s="281"/>
      <c r="T126" s="138">
        <f t="shared" si="3"/>
        <v>0</v>
      </c>
      <c r="U126" s="22"/>
      <c r="W126" s="28"/>
      <c r="X126" s="28"/>
    </row>
    <row r="127" spans="1:24" s="29" customFormat="1" ht="18.75">
      <c r="A127" s="137" t="s">
        <v>1107</v>
      </c>
      <c r="B127" s="137" t="s">
        <v>283</v>
      </c>
      <c r="C127" s="137"/>
      <c r="D127" s="140" t="s">
        <v>1011</v>
      </c>
      <c r="E127" s="160">
        <f t="shared" si="2"/>
        <v>0</v>
      </c>
      <c r="F127" s="160"/>
      <c r="G127" s="236"/>
      <c r="H127" s="167"/>
      <c r="I127" s="651"/>
      <c r="J127" s="132"/>
      <c r="K127" s="236"/>
      <c r="L127" s="236"/>
      <c r="M127" s="236"/>
      <c r="N127" s="167"/>
      <c r="O127" s="298"/>
      <c r="P127" s="201"/>
      <c r="Q127" s="316"/>
      <c r="R127" s="70"/>
      <c r="S127" s="281"/>
      <c r="T127" s="138">
        <f t="shared" si="3"/>
        <v>0</v>
      </c>
      <c r="U127" s="22"/>
      <c r="W127" s="28"/>
      <c r="X127" s="28"/>
    </row>
    <row r="128" spans="1:24" s="22" customFormat="1" ht="18.75">
      <c r="A128" s="189" t="s">
        <v>1108</v>
      </c>
      <c r="B128" s="189" t="s">
        <v>1012</v>
      </c>
      <c r="C128" s="189"/>
      <c r="D128" s="140" t="s">
        <v>1013</v>
      </c>
      <c r="E128" s="160">
        <f t="shared" si="2"/>
        <v>0</v>
      </c>
      <c r="F128" s="160"/>
      <c r="G128" s="236"/>
      <c r="H128" s="167"/>
      <c r="I128" s="651"/>
      <c r="J128" s="132"/>
      <c r="K128" s="236"/>
      <c r="L128" s="236"/>
      <c r="M128" s="236"/>
      <c r="N128" s="167"/>
      <c r="O128" s="298"/>
      <c r="P128" s="201"/>
      <c r="Q128" s="316"/>
      <c r="R128" s="70"/>
      <c r="S128" s="281"/>
      <c r="T128" s="138">
        <f t="shared" si="3"/>
        <v>0</v>
      </c>
      <c r="V128" s="29"/>
      <c r="W128" s="21"/>
      <c r="X128" s="21"/>
    </row>
    <row r="129" spans="1:24" s="78" customFormat="1" ht="18.75">
      <c r="A129" s="189" t="s">
        <v>1109</v>
      </c>
      <c r="B129" s="189" t="s">
        <v>1017</v>
      </c>
      <c r="C129" s="189"/>
      <c r="D129" s="140" t="s">
        <v>1617</v>
      </c>
      <c r="E129" s="160">
        <f t="shared" si="2"/>
        <v>0</v>
      </c>
      <c r="F129" s="160"/>
      <c r="G129" s="236"/>
      <c r="H129" s="167"/>
      <c r="I129" s="651"/>
      <c r="J129" s="132"/>
      <c r="K129" s="236"/>
      <c r="L129" s="236"/>
      <c r="M129" s="236"/>
      <c r="N129" s="167"/>
      <c r="O129" s="298"/>
      <c r="P129" s="201"/>
      <c r="Q129" s="316"/>
      <c r="R129" s="70"/>
      <c r="S129" s="281"/>
      <c r="T129" s="138">
        <f t="shared" si="3"/>
        <v>0</v>
      </c>
      <c r="U129" s="77"/>
      <c r="V129" s="77"/>
      <c r="W129" s="77"/>
      <c r="X129" s="77"/>
    </row>
    <row r="130" spans="1:24" s="22" customFormat="1" ht="18.75">
      <c r="A130" s="147" t="s">
        <v>1110</v>
      </c>
      <c r="B130" s="147" t="s">
        <v>1014</v>
      </c>
      <c r="C130" s="147"/>
      <c r="D130" s="140" t="s">
        <v>1111</v>
      </c>
      <c r="E130" s="159">
        <f t="shared" si="2"/>
        <v>0</v>
      </c>
      <c r="F130" s="159"/>
      <c r="G130" s="88"/>
      <c r="H130" s="113"/>
      <c r="I130" s="643"/>
      <c r="J130" s="132"/>
      <c r="K130" s="88"/>
      <c r="L130" s="88"/>
      <c r="M130" s="88"/>
      <c r="N130" s="113"/>
      <c r="O130" s="295"/>
      <c r="P130" s="195"/>
      <c r="Q130" s="316"/>
      <c r="R130" s="70"/>
      <c r="S130" s="281"/>
      <c r="T130" s="138">
        <f t="shared" si="3"/>
        <v>0</v>
      </c>
      <c r="U130" s="21"/>
      <c r="V130" s="19"/>
      <c r="W130" s="21"/>
      <c r="X130" s="21"/>
    </row>
    <row r="131" spans="1:24" s="25" customFormat="1" ht="36" customHeight="1">
      <c r="A131" s="189" t="s">
        <v>991</v>
      </c>
      <c r="B131" s="189" t="s">
        <v>1014</v>
      </c>
      <c r="C131" s="189"/>
      <c r="D131" s="140" t="s">
        <v>1015</v>
      </c>
      <c r="E131" s="160">
        <f t="shared" si="2"/>
        <v>0</v>
      </c>
      <c r="F131" s="160"/>
      <c r="G131" s="236"/>
      <c r="H131" s="167"/>
      <c r="I131" s="651"/>
      <c r="J131" s="132"/>
      <c r="K131" s="236"/>
      <c r="L131" s="236"/>
      <c r="M131" s="236"/>
      <c r="N131" s="167"/>
      <c r="O131" s="298"/>
      <c r="P131" s="201"/>
      <c r="Q131" s="316"/>
      <c r="R131" s="70"/>
      <c r="S131" s="281"/>
      <c r="T131" s="138">
        <f t="shared" si="3"/>
        <v>0</v>
      </c>
      <c r="U131" s="21"/>
      <c r="V131" s="26"/>
      <c r="W131" s="24"/>
      <c r="X131" s="24"/>
    </row>
    <row r="132" spans="1:24" s="78" customFormat="1" ht="37.5">
      <c r="A132" s="137" t="s">
        <v>1598</v>
      </c>
      <c r="B132" s="137" t="s">
        <v>1452</v>
      </c>
      <c r="C132" s="137"/>
      <c r="D132" s="140" t="s">
        <v>1016</v>
      </c>
      <c r="E132" s="160">
        <f t="shared" si="2"/>
        <v>0</v>
      </c>
      <c r="F132" s="160"/>
      <c r="G132" s="236"/>
      <c r="H132" s="167"/>
      <c r="I132" s="651"/>
      <c r="J132" s="132"/>
      <c r="K132" s="236"/>
      <c r="L132" s="236"/>
      <c r="M132" s="236"/>
      <c r="N132" s="167"/>
      <c r="O132" s="298"/>
      <c r="P132" s="201"/>
      <c r="Q132" s="316"/>
      <c r="R132" s="70"/>
      <c r="S132" s="281"/>
      <c r="T132" s="138">
        <f t="shared" si="3"/>
        <v>0</v>
      </c>
      <c r="U132" s="77"/>
      <c r="V132" s="77"/>
      <c r="W132" s="77"/>
      <c r="X132" s="77"/>
    </row>
    <row r="133" spans="1:24" s="22" customFormat="1" ht="37.5">
      <c r="A133" s="188" t="s">
        <v>1599</v>
      </c>
      <c r="B133" s="188" t="s">
        <v>281</v>
      </c>
      <c r="C133" s="188"/>
      <c r="D133" s="90" t="s">
        <v>282</v>
      </c>
      <c r="E133" s="160">
        <f t="shared" si="2"/>
        <v>0</v>
      </c>
      <c r="F133" s="160"/>
      <c r="G133" s="236"/>
      <c r="H133" s="167"/>
      <c r="I133" s="651"/>
      <c r="J133" s="132"/>
      <c r="K133" s="236"/>
      <c r="L133" s="236"/>
      <c r="M133" s="236"/>
      <c r="N133" s="167"/>
      <c r="O133" s="298"/>
      <c r="P133" s="201"/>
      <c r="Q133" s="316"/>
      <c r="R133" s="70"/>
      <c r="S133" s="281"/>
      <c r="T133" s="138">
        <f t="shared" si="3"/>
        <v>0</v>
      </c>
      <c r="U133" s="21"/>
      <c r="V133" s="21"/>
      <c r="W133" s="21"/>
      <c r="X133" s="21"/>
    </row>
    <row r="134" spans="1:24" s="22" customFormat="1" ht="37.5">
      <c r="A134" s="190" t="s">
        <v>1600</v>
      </c>
      <c r="B134" s="190" t="s">
        <v>1455</v>
      </c>
      <c r="C134" s="190"/>
      <c r="D134" s="192" t="s">
        <v>129</v>
      </c>
      <c r="E134" s="160">
        <f t="shared" si="2"/>
        <v>0</v>
      </c>
      <c r="F134" s="160"/>
      <c r="G134" s="236"/>
      <c r="H134" s="167"/>
      <c r="I134" s="651"/>
      <c r="J134" s="132"/>
      <c r="K134" s="236"/>
      <c r="L134" s="236"/>
      <c r="M134" s="236"/>
      <c r="N134" s="167"/>
      <c r="O134" s="298"/>
      <c r="P134" s="201"/>
      <c r="Q134" s="316"/>
      <c r="R134" s="70"/>
      <c r="S134" s="281"/>
      <c r="T134" s="138">
        <f t="shared" si="3"/>
        <v>0</v>
      </c>
      <c r="U134" s="21"/>
      <c r="V134" s="21"/>
      <c r="W134" s="21"/>
      <c r="X134" s="21"/>
    </row>
    <row r="135" spans="1:24" s="22" customFormat="1" ht="37.5">
      <c r="A135" s="147" t="s">
        <v>1601</v>
      </c>
      <c r="B135" s="147" t="s">
        <v>1431</v>
      </c>
      <c r="C135" s="147"/>
      <c r="D135" s="140" t="s">
        <v>1602</v>
      </c>
      <c r="E135" s="158">
        <f t="shared" si="2"/>
        <v>0</v>
      </c>
      <c r="F135" s="158"/>
      <c r="G135" s="226"/>
      <c r="H135" s="152"/>
      <c r="I135" s="652"/>
      <c r="J135" s="132"/>
      <c r="K135" s="226"/>
      <c r="L135" s="226"/>
      <c r="M135" s="226"/>
      <c r="N135" s="152"/>
      <c r="O135" s="555"/>
      <c r="P135" s="153"/>
      <c r="Q135" s="311"/>
      <c r="R135" s="70"/>
      <c r="S135" s="281"/>
      <c r="T135" s="138">
        <f t="shared" si="3"/>
        <v>0</v>
      </c>
      <c r="U135" s="21"/>
      <c r="V135" s="24"/>
      <c r="W135" s="21"/>
      <c r="X135" s="21"/>
    </row>
    <row r="136" spans="1:24" s="29" customFormat="1" ht="81">
      <c r="A136" s="178" t="s">
        <v>1129</v>
      </c>
      <c r="B136" s="178" t="s">
        <v>1618</v>
      </c>
      <c r="C136" s="178"/>
      <c r="D136" s="186" t="s">
        <v>1477</v>
      </c>
      <c r="E136" s="76">
        <f t="shared" si="2"/>
        <v>0</v>
      </c>
      <c r="F136" s="76"/>
      <c r="G136" s="74"/>
      <c r="H136" s="84"/>
      <c r="I136" s="636"/>
      <c r="J136" s="122"/>
      <c r="K136" s="74"/>
      <c r="L136" s="74"/>
      <c r="M136" s="74"/>
      <c r="N136" s="84"/>
      <c r="O136" s="122"/>
      <c r="P136" s="75"/>
      <c r="Q136" s="305"/>
      <c r="R136" s="70"/>
      <c r="S136" s="281"/>
      <c r="T136" s="138">
        <f t="shared" si="3"/>
        <v>0</v>
      </c>
      <c r="W136" s="28"/>
      <c r="X136" s="28"/>
    </row>
    <row r="137" spans="1:24" s="22" customFormat="1" ht="60.75">
      <c r="A137" s="178" t="s">
        <v>1130</v>
      </c>
      <c r="B137" s="178" t="s">
        <v>1080</v>
      </c>
      <c r="C137" s="178"/>
      <c r="D137" s="186" t="s">
        <v>1095</v>
      </c>
      <c r="E137" s="204">
        <f t="shared" si="2"/>
        <v>0</v>
      </c>
      <c r="F137" s="204"/>
      <c r="G137" s="227"/>
      <c r="H137" s="202"/>
      <c r="I137" s="354"/>
      <c r="J137" s="237"/>
      <c r="K137" s="262"/>
      <c r="L137" s="262"/>
      <c r="M137" s="262"/>
      <c r="N137" s="291"/>
      <c r="O137" s="299"/>
      <c r="P137" s="300"/>
      <c r="Q137" s="317"/>
      <c r="R137" s="70"/>
      <c r="S137" s="281"/>
      <c r="T137" s="138" t="e">
        <f>+#REF!+#REF!</f>
        <v>#REF!</v>
      </c>
      <c r="U137" s="411">
        <v>5101428</v>
      </c>
      <c r="V137" s="21"/>
      <c r="W137" s="21"/>
      <c r="X137" s="21"/>
    </row>
    <row r="138" spans="1:24" s="22" customFormat="1" ht="60.75">
      <c r="A138" s="178" t="s">
        <v>1606</v>
      </c>
      <c r="B138" s="178" t="s">
        <v>1080</v>
      </c>
      <c r="C138" s="178"/>
      <c r="D138" s="186" t="s">
        <v>1095</v>
      </c>
      <c r="E138" s="204">
        <f aca="true" t="shared" si="4" ref="E138:E193">+F138+I138</f>
        <v>0</v>
      </c>
      <c r="F138" s="204"/>
      <c r="G138" s="227"/>
      <c r="H138" s="202"/>
      <c r="I138" s="354"/>
      <c r="J138" s="237"/>
      <c r="K138" s="262"/>
      <c r="L138" s="262"/>
      <c r="M138" s="262"/>
      <c r="N138" s="291"/>
      <c r="O138" s="299"/>
      <c r="P138" s="300"/>
      <c r="Q138" s="317"/>
      <c r="R138" s="70"/>
      <c r="S138" s="281"/>
      <c r="T138" s="138">
        <f>+O139+E139</f>
        <v>0</v>
      </c>
      <c r="U138" s="21"/>
      <c r="V138" s="21"/>
      <c r="W138" s="21"/>
      <c r="X138" s="21"/>
    </row>
    <row r="139" spans="1:24" s="22" customFormat="1" ht="18.75">
      <c r="A139" s="147" t="s">
        <v>1418</v>
      </c>
      <c r="B139" s="188" t="s">
        <v>1354</v>
      </c>
      <c r="C139" s="188"/>
      <c r="D139" s="140" t="s">
        <v>703</v>
      </c>
      <c r="E139" s="163">
        <f t="shared" si="4"/>
        <v>0</v>
      </c>
      <c r="F139" s="163"/>
      <c r="G139" s="108"/>
      <c r="H139" s="114"/>
      <c r="I139" s="653"/>
      <c r="J139" s="132"/>
      <c r="K139" s="88"/>
      <c r="L139" s="88"/>
      <c r="M139" s="88"/>
      <c r="N139" s="195"/>
      <c r="O139" s="127"/>
      <c r="P139" s="128"/>
      <c r="Q139" s="429"/>
      <c r="R139" s="70"/>
      <c r="S139" s="281"/>
      <c r="T139" s="138" t="e">
        <f>+#REF!+#REF!</f>
        <v>#REF!</v>
      </c>
      <c r="U139" s="21"/>
      <c r="V139" s="21"/>
      <c r="W139" s="21"/>
      <c r="X139" s="21"/>
    </row>
    <row r="140" spans="1:24" s="351" customFormat="1" ht="37.5">
      <c r="A140" s="279" t="s">
        <v>1418</v>
      </c>
      <c r="B140" s="280" t="s">
        <v>1354</v>
      </c>
      <c r="C140" s="280"/>
      <c r="D140" s="278" t="s">
        <v>1301</v>
      </c>
      <c r="E140" s="163">
        <f t="shared" si="4"/>
        <v>0</v>
      </c>
      <c r="F140" s="163"/>
      <c r="G140" s="108"/>
      <c r="H140" s="114"/>
      <c r="I140" s="654"/>
      <c r="J140" s="196"/>
      <c r="K140" s="417"/>
      <c r="L140" s="417"/>
      <c r="M140" s="417"/>
      <c r="N140" s="418"/>
      <c r="O140" s="196"/>
      <c r="P140" s="418"/>
      <c r="Q140" s="419"/>
      <c r="R140" s="70"/>
      <c r="S140" s="341"/>
      <c r="T140" s="283" t="e">
        <f>+#REF!+#REF!</f>
        <v>#REF!</v>
      </c>
      <c r="U140" s="106"/>
      <c r="V140" s="106"/>
      <c r="W140" s="106"/>
      <c r="X140" s="106"/>
    </row>
    <row r="141" spans="1:24" s="351" customFormat="1" ht="75">
      <c r="A141" s="279" t="s">
        <v>1418</v>
      </c>
      <c r="B141" s="280" t="s">
        <v>1354</v>
      </c>
      <c r="C141" s="280"/>
      <c r="D141" s="394" t="s">
        <v>1401</v>
      </c>
      <c r="E141" s="163">
        <f t="shared" si="4"/>
        <v>0</v>
      </c>
      <c r="F141" s="163"/>
      <c r="G141" s="108"/>
      <c r="H141" s="114"/>
      <c r="I141" s="653"/>
      <c r="J141" s="285"/>
      <c r="K141" s="238"/>
      <c r="L141" s="238"/>
      <c r="M141" s="238"/>
      <c r="N141" s="241"/>
      <c r="O141" s="230"/>
      <c r="P141" s="231"/>
      <c r="Q141" s="419"/>
      <c r="R141" s="70"/>
      <c r="S141" s="341"/>
      <c r="T141" s="283"/>
      <c r="U141" s="106"/>
      <c r="V141" s="106"/>
      <c r="W141" s="106"/>
      <c r="X141" s="106"/>
    </row>
    <row r="142" spans="1:24" s="29" customFormat="1" ht="37.5">
      <c r="A142" s="141" t="s">
        <v>1419</v>
      </c>
      <c r="B142" s="141" t="s">
        <v>1113</v>
      </c>
      <c r="C142" s="141"/>
      <c r="D142" s="140" t="s">
        <v>1421</v>
      </c>
      <c r="E142" s="159">
        <f t="shared" si="4"/>
        <v>0</v>
      </c>
      <c r="F142" s="159"/>
      <c r="G142" s="88"/>
      <c r="H142" s="113"/>
      <c r="I142" s="652"/>
      <c r="J142" s="220"/>
      <c r="K142" s="226"/>
      <c r="L142" s="226"/>
      <c r="M142" s="226"/>
      <c r="N142" s="152"/>
      <c r="O142" s="296"/>
      <c r="P142" s="153"/>
      <c r="Q142" s="311"/>
      <c r="R142" s="70"/>
      <c r="S142" s="281"/>
      <c r="T142" s="138">
        <f>+O143+E143</f>
        <v>0</v>
      </c>
      <c r="U142" s="24"/>
      <c r="V142" s="24"/>
      <c r="W142" s="28"/>
      <c r="X142" s="28"/>
    </row>
    <row r="143" spans="1:24" s="109" customFormat="1" ht="112.5">
      <c r="A143" s="177" t="s">
        <v>1419</v>
      </c>
      <c r="B143" s="177" t="s">
        <v>1113</v>
      </c>
      <c r="C143" s="177"/>
      <c r="D143" s="278" t="s">
        <v>1353</v>
      </c>
      <c r="E143" s="420">
        <f t="shared" si="4"/>
        <v>0</v>
      </c>
      <c r="F143" s="420"/>
      <c r="G143" s="238"/>
      <c r="H143" s="239"/>
      <c r="I143" s="655"/>
      <c r="J143" s="285"/>
      <c r="K143" s="238"/>
      <c r="L143" s="238"/>
      <c r="M143" s="238"/>
      <c r="N143" s="239"/>
      <c r="O143" s="421"/>
      <c r="P143" s="244"/>
      <c r="Q143" s="422"/>
      <c r="R143" s="70"/>
      <c r="S143" s="341"/>
      <c r="T143" s="283">
        <f>+O144+E144</f>
        <v>0</v>
      </c>
      <c r="U143" s="107"/>
      <c r="V143" s="107"/>
      <c r="W143" s="100"/>
      <c r="X143" s="100"/>
    </row>
    <row r="144" spans="1:24" s="22" customFormat="1" ht="18.75">
      <c r="A144" s="141" t="s">
        <v>1420</v>
      </c>
      <c r="B144" s="141" t="s">
        <v>7</v>
      </c>
      <c r="C144" s="141"/>
      <c r="D144" s="140" t="s">
        <v>1031</v>
      </c>
      <c r="E144" s="159">
        <f t="shared" si="4"/>
        <v>0</v>
      </c>
      <c r="F144" s="159"/>
      <c r="G144" s="88"/>
      <c r="H144" s="113"/>
      <c r="I144" s="652"/>
      <c r="J144" s="220"/>
      <c r="K144" s="247"/>
      <c r="L144" s="247"/>
      <c r="M144" s="247"/>
      <c r="N144" s="399"/>
      <c r="O144" s="302"/>
      <c r="P144" s="248"/>
      <c r="Q144" s="319"/>
      <c r="R144" s="70"/>
      <c r="S144" s="281"/>
      <c r="T144" s="138" t="e">
        <f>+#REF!+#REF!</f>
        <v>#REF!</v>
      </c>
      <c r="U144" s="21"/>
      <c r="V144" s="35"/>
      <c r="W144" s="21"/>
      <c r="X144" s="21"/>
    </row>
    <row r="145" spans="1:24" s="78" customFormat="1" ht="56.25">
      <c r="A145" s="141" t="s">
        <v>1300</v>
      </c>
      <c r="B145" s="141" t="s">
        <v>3</v>
      </c>
      <c r="C145" s="141"/>
      <c r="D145" s="140" t="s">
        <v>4</v>
      </c>
      <c r="E145" s="159">
        <f t="shared" si="4"/>
        <v>0</v>
      </c>
      <c r="F145" s="159"/>
      <c r="G145" s="88"/>
      <c r="H145" s="113"/>
      <c r="I145" s="652"/>
      <c r="J145" s="123"/>
      <c r="K145" s="197"/>
      <c r="L145" s="197"/>
      <c r="M145" s="197"/>
      <c r="N145" s="550"/>
      <c r="O145" s="302"/>
      <c r="P145" s="248"/>
      <c r="Q145" s="319"/>
      <c r="R145" s="70"/>
      <c r="S145" s="281"/>
      <c r="T145" s="138" t="e">
        <f>+#REF!+#REF!</f>
        <v>#REF!</v>
      </c>
      <c r="U145" s="77"/>
      <c r="V145" s="77"/>
      <c r="W145" s="77"/>
      <c r="X145" s="77"/>
    </row>
    <row r="146" spans="1:24" s="22" customFormat="1" ht="56.25">
      <c r="A146" s="141" t="s">
        <v>1603</v>
      </c>
      <c r="B146" s="141" t="s">
        <v>477</v>
      </c>
      <c r="C146" s="141"/>
      <c r="D146" s="140" t="s">
        <v>478</v>
      </c>
      <c r="E146" s="159">
        <f t="shared" si="4"/>
        <v>0</v>
      </c>
      <c r="F146" s="159"/>
      <c r="G146" s="88"/>
      <c r="H146" s="113"/>
      <c r="I146" s="652"/>
      <c r="J146" s="220"/>
      <c r="K146" s="247"/>
      <c r="L146" s="247"/>
      <c r="M146" s="247"/>
      <c r="N146" s="567"/>
      <c r="O146" s="302"/>
      <c r="P146" s="248"/>
      <c r="Q146" s="319"/>
      <c r="R146" s="70"/>
      <c r="S146" s="281"/>
      <c r="T146" s="138">
        <f>+O160+E160</f>
        <v>0</v>
      </c>
      <c r="U146" s="21"/>
      <c r="V146" s="21"/>
      <c r="W146" s="21"/>
      <c r="X146" s="21"/>
    </row>
    <row r="147" spans="1:24" s="83" customFormat="1" ht="37.5">
      <c r="A147" s="141" t="s">
        <v>1604</v>
      </c>
      <c r="B147" s="141" t="s">
        <v>479</v>
      </c>
      <c r="C147" s="141"/>
      <c r="D147" s="140" t="s">
        <v>1083</v>
      </c>
      <c r="E147" s="159">
        <f t="shared" si="4"/>
        <v>0</v>
      </c>
      <c r="F147" s="159"/>
      <c r="G147" s="88"/>
      <c r="H147" s="113"/>
      <c r="I147" s="652"/>
      <c r="J147" s="220"/>
      <c r="K147" s="247"/>
      <c r="L147" s="247"/>
      <c r="M147" s="247"/>
      <c r="N147" s="567"/>
      <c r="O147" s="302"/>
      <c r="P147" s="248"/>
      <c r="Q147" s="319"/>
      <c r="R147" s="70"/>
      <c r="S147" s="281"/>
      <c r="T147" s="138">
        <f>+O147+E147</f>
        <v>0</v>
      </c>
      <c r="U147" s="79"/>
      <c r="V147" s="79"/>
      <c r="W147" s="82"/>
      <c r="X147" s="82"/>
    </row>
    <row r="148" spans="1:24" s="22" customFormat="1" ht="60.75">
      <c r="A148" s="178" t="s">
        <v>1131</v>
      </c>
      <c r="B148" s="178" t="s">
        <v>1081</v>
      </c>
      <c r="C148" s="178"/>
      <c r="D148" s="186" t="s">
        <v>701</v>
      </c>
      <c r="E148" s="204">
        <f t="shared" si="4"/>
        <v>0</v>
      </c>
      <c r="F148" s="204"/>
      <c r="G148" s="227"/>
      <c r="H148" s="202"/>
      <c r="I148" s="354"/>
      <c r="J148" s="228"/>
      <c r="K148" s="227"/>
      <c r="L148" s="227"/>
      <c r="M148" s="227"/>
      <c r="N148" s="202"/>
      <c r="O148" s="228"/>
      <c r="P148" s="203"/>
      <c r="Q148" s="312"/>
      <c r="R148" s="70"/>
      <c r="S148" s="281"/>
      <c r="T148" s="138">
        <f>+O150+E150</f>
        <v>0</v>
      </c>
      <c r="U148" s="411">
        <v>0</v>
      </c>
      <c r="V148" s="21"/>
      <c r="W148" s="21"/>
      <c r="X148" s="21"/>
    </row>
    <row r="149" spans="1:24" s="22" customFormat="1" ht="60.75">
      <c r="A149" s="178" t="s">
        <v>1605</v>
      </c>
      <c r="B149" s="178" t="s">
        <v>1081</v>
      </c>
      <c r="C149" s="178"/>
      <c r="D149" s="186" t="s">
        <v>701</v>
      </c>
      <c r="E149" s="204">
        <f t="shared" si="4"/>
        <v>0</v>
      </c>
      <c r="F149" s="204"/>
      <c r="G149" s="204"/>
      <c r="H149" s="354"/>
      <c r="I149" s="354"/>
      <c r="J149" s="228"/>
      <c r="K149" s="204"/>
      <c r="L149" s="204"/>
      <c r="M149" s="204"/>
      <c r="N149" s="354"/>
      <c r="O149" s="228"/>
      <c r="P149" s="232"/>
      <c r="Q149" s="312"/>
      <c r="R149" s="70"/>
      <c r="S149" s="281"/>
      <c r="T149" s="138" t="e">
        <f>+#REF!+#REF!</f>
        <v>#REF!</v>
      </c>
      <c r="U149" s="21"/>
      <c r="V149" s="21"/>
      <c r="W149" s="21"/>
      <c r="X149" s="21"/>
    </row>
    <row r="150" spans="1:24" s="22" customFormat="1" ht="37.5">
      <c r="A150" s="147" t="s">
        <v>1422</v>
      </c>
      <c r="B150" s="147" t="s">
        <v>1087</v>
      </c>
      <c r="C150" s="147"/>
      <c r="D150" s="90" t="s">
        <v>1167</v>
      </c>
      <c r="E150" s="159">
        <f t="shared" si="4"/>
        <v>0</v>
      </c>
      <c r="F150" s="159"/>
      <c r="G150" s="88"/>
      <c r="H150" s="113"/>
      <c r="I150" s="652"/>
      <c r="J150" s="220"/>
      <c r="K150" s="88"/>
      <c r="L150" s="88"/>
      <c r="M150" s="88"/>
      <c r="N150" s="113"/>
      <c r="O150" s="295"/>
      <c r="P150" s="195"/>
      <c r="Q150" s="310"/>
      <c r="R150" s="70"/>
      <c r="S150" s="281"/>
      <c r="T150" s="138"/>
      <c r="U150" s="21"/>
      <c r="V150" s="21"/>
      <c r="W150" s="21"/>
      <c r="X150" s="21"/>
    </row>
    <row r="151" spans="1:24" s="22" customFormat="1" ht="56.25">
      <c r="A151" s="147" t="s">
        <v>1423</v>
      </c>
      <c r="B151" s="147" t="s">
        <v>1088</v>
      </c>
      <c r="C151" s="147"/>
      <c r="D151" s="90" t="s">
        <v>519</v>
      </c>
      <c r="E151" s="159">
        <f t="shared" si="4"/>
        <v>0</v>
      </c>
      <c r="F151" s="159"/>
      <c r="G151" s="88"/>
      <c r="H151" s="113"/>
      <c r="I151" s="652"/>
      <c r="J151" s="220"/>
      <c r="K151" s="88"/>
      <c r="L151" s="88"/>
      <c r="M151" s="88"/>
      <c r="N151" s="113"/>
      <c r="O151" s="295"/>
      <c r="P151" s="195"/>
      <c r="Q151" s="310"/>
      <c r="R151" s="70"/>
      <c r="S151" s="281"/>
      <c r="T151" s="138"/>
      <c r="U151" s="21"/>
      <c r="V151" s="21"/>
      <c r="W151" s="21"/>
      <c r="X151" s="21"/>
    </row>
    <row r="152" spans="1:24" s="22" customFormat="1" ht="69" customHeight="1">
      <c r="A152" s="178" t="s">
        <v>1132</v>
      </c>
      <c r="B152" s="178" t="s">
        <v>1079</v>
      </c>
      <c r="C152" s="178"/>
      <c r="D152" s="186" t="s">
        <v>170</v>
      </c>
      <c r="E152" s="204">
        <f t="shared" si="4"/>
        <v>0</v>
      </c>
      <c r="F152" s="204"/>
      <c r="G152" s="227"/>
      <c r="H152" s="202"/>
      <c r="I152" s="354"/>
      <c r="J152" s="214"/>
      <c r="K152" s="212"/>
      <c r="L152" s="212"/>
      <c r="M152" s="212"/>
      <c r="N152" s="213"/>
      <c r="O152" s="214"/>
      <c r="P152" s="215"/>
      <c r="Q152" s="307"/>
      <c r="R152" s="70"/>
      <c r="S152" s="281"/>
      <c r="T152" s="138">
        <f>+O152+E152</f>
        <v>0</v>
      </c>
      <c r="U152" s="136"/>
      <c r="V152" s="24"/>
      <c r="W152" s="21"/>
      <c r="X152" s="21"/>
    </row>
    <row r="153" spans="1:24" s="22" customFormat="1" ht="68.25" customHeight="1">
      <c r="A153" s="178" t="s">
        <v>1609</v>
      </c>
      <c r="B153" s="178" t="s">
        <v>1079</v>
      </c>
      <c r="C153" s="178"/>
      <c r="D153" s="186" t="s">
        <v>170</v>
      </c>
      <c r="E153" s="204">
        <f t="shared" si="4"/>
        <v>0</v>
      </c>
      <c r="F153" s="204"/>
      <c r="G153" s="227"/>
      <c r="H153" s="202"/>
      <c r="I153" s="354"/>
      <c r="J153" s="214"/>
      <c r="K153" s="212"/>
      <c r="L153" s="212"/>
      <c r="M153" s="212"/>
      <c r="N153" s="213"/>
      <c r="O153" s="214"/>
      <c r="P153" s="215"/>
      <c r="Q153" s="307"/>
      <c r="R153" s="70"/>
      <c r="S153" s="281"/>
      <c r="T153" s="138">
        <f>+O153+E153</f>
        <v>0</v>
      </c>
      <c r="U153" s="136"/>
      <c r="V153" s="24"/>
      <c r="W153" s="21"/>
      <c r="X153" s="21"/>
    </row>
    <row r="154" spans="1:24" s="22" customFormat="1" ht="38.25" customHeight="1">
      <c r="A154" s="141" t="s">
        <v>1424</v>
      </c>
      <c r="B154" s="141" t="s">
        <v>1112</v>
      </c>
      <c r="C154" s="141"/>
      <c r="D154" s="257" t="s">
        <v>1090</v>
      </c>
      <c r="E154" s="275">
        <f t="shared" si="4"/>
        <v>0</v>
      </c>
      <c r="F154" s="275"/>
      <c r="G154" s="250"/>
      <c r="H154" s="249"/>
      <c r="I154" s="656"/>
      <c r="J154" s="251"/>
      <c r="K154" s="229"/>
      <c r="L154" s="229"/>
      <c r="M154" s="229"/>
      <c r="N154" s="139"/>
      <c r="O154" s="208"/>
      <c r="P154" s="142"/>
      <c r="Q154" s="313"/>
      <c r="R154" s="70"/>
      <c r="S154" s="281"/>
      <c r="T154" s="138" t="e">
        <f>+#REF!+#REF!</f>
        <v>#REF!</v>
      </c>
      <c r="U154" s="24"/>
      <c r="V154" s="21"/>
      <c r="W154" s="21"/>
      <c r="X154" s="21"/>
    </row>
    <row r="155" spans="1:24" s="29" customFormat="1" ht="130.5" customHeight="1">
      <c r="A155" s="178" t="s">
        <v>1133</v>
      </c>
      <c r="B155" s="178" t="s">
        <v>1076</v>
      </c>
      <c r="C155" s="178"/>
      <c r="D155" s="186" t="s">
        <v>1476</v>
      </c>
      <c r="E155" s="218">
        <f t="shared" si="4"/>
        <v>0</v>
      </c>
      <c r="F155" s="218"/>
      <c r="G155" s="212"/>
      <c r="H155" s="213"/>
      <c r="I155" s="639"/>
      <c r="J155" s="214"/>
      <c r="K155" s="212"/>
      <c r="L155" s="212"/>
      <c r="M155" s="212"/>
      <c r="N155" s="213"/>
      <c r="O155" s="214"/>
      <c r="P155" s="215"/>
      <c r="Q155" s="307"/>
      <c r="R155" s="70"/>
      <c r="S155" s="281"/>
      <c r="T155" s="138">
        <f>+O155+E155</f>
        <v>0</v>
      </c>
      <c r="U155" s="413">
        <v>-139760</v>
      </c>
      <c r="W155" s="28"/>
      <c r="X155" s="28"/>
    </row>
    <row r="156" spans="1:24" s="29" customFormat="1" ht="128.25" customHeight="1">
      <c r="A156" s="178" t="s">
        <v>1610</v>
      </c>
      <c r="B156" s="178" t="s">
        <v>1076</v>
      </c>
      <c r="C156" s="178"/>
      <c r="D156" s="186" t="s">
        <v>1476</v>
      </c>
      <c r="E156" s="218">
        <f t="shared" si="4"/>
        <v>0</v>
      </c>
      <c r="F156" s="218"/>
      <c r="G156" s="212"/>
      <c r="H156" s="213"/>
      <c r="I156" s="639"/>
      <c r="J156" s="214"/>
      <c r="K156" s="212"/>
      <c r="L156" s="212"/>
      <c r="M156" s="212"/>
      <c r="N156" s="213"/>
      <c r="O156" s="214"/>
      <c r="P156" s="215"/>
      <c r="Q156" s="307"/>
      <c r="R156" s="70"/>
      <c r="S156" s="281"/>
      <c r="T156" s="138">
        <f>+O156+E156</f>
        <v>0</v>
      </c>
      <c r="W156" s="28"/>
      <c r="X156" s="28"/>
    </row>
    <row r="157" spans="1:24" s="29" customFormat="1" ht="56.25">
      <c r="A157" s="143" t="s">
        <v>1425</v>
      </c>
      <c r="B157" s="143" t="s">
        <v>1165</v>
      </c>
      <c r="C157" s="143"/>
      <c r="D157" s="140" t="s">
        <v>37</v>
      </c>
      <c r="E157" s="159">
        <f t="shared" si="4"/>
        <v>0</v>
      </c>
      <c r="F157" s="159"/>
      <c r="G157" s="88"/>
      <c r="H157" s="113"/>
      <c r="I157" s="643"/>
      <c r="J157" s="132"/>
      <c r="K157" s="133"/>
      <c r="L157" s="88"/>
      <c r="M157" s="88"/>
      <c r="N157" s="113"/>
      <c r="O157" s="295"/>
      <c r="P157" s="195"/>
      <c r="Q157" s="310"/>
      <c r="R157" s="70"/>
      <c r="S157" s="281"/>
      <c r="T157" s="138">
        <f>+O157+E157</f>
        <v>0</v>
      </c>
      <c r="W157" s="28"/>
      <c r="X157" s="28"/>
    </row>
    <row r="158" spans="1:24" s="29" customFormat="1" ht="75">
      <c r="A158" s="143" t="s">
        <v>1302</v>
      </c>
      <c r="B158" s="143" t="s">
        <v>1440</v>
      </c>
      <c r="C158" s="143"/>
      <c r="D158" s="140" t="s">
        <v>1303</v>
      </c>
      <c r="E158" s="159">
        <f t="shared" si="4"/>
        <v>0</v>
      </c>
      <c r="F158" s="159"/>
      <c r="G158" s="88"/>
      <c r="H158" s="113"/>
      <c r="I158" s="643"/>
      <c r="J158" s="132"/>
      <c r="K158" s="133"/>
      <c r="L158" s="88"/>
      <c r="M158" s="88"/>
      <c r="N158" s="113"/>
      <c r="O158" s="295"/>
      <c r="P158" s="195"/>
      <c r="Q158" s="310"/>
      <c r="R158" s="70"/>
      <c r="S158" s="281"/>
      <c r="T158" s="138"/>
      <c r="W158" s="28"/>
      <c r="X158" s="28"/>
    </row>
    <row r="159" spans="1:24" s="29" customFormat="1" ht="24" customHeight="1">
      <c r="A159" s="143" t="s">
        <v>1426</v>
      </c>
      <c r="B159" s="143" t="s">
        <v>171</v>
      </c>
      <c r="C159" s="143"/>
      <c r="D159" s="140" t="s">
        <v>1395</v>
      </c>
      <c r="E159" s="159">
        <f t="shared" si="4"/>
        <v>0</v>
      </c>
      <c r="F159" s="159"/>
      <c r="G159" s="88"/>
      <c r="H159" s="113"/>
      <c r="I159" s="643"/>
      <c r="J159" s="132"/>
      <c r="K159" s="133"/>
      <c r="L159" s="88"/>
      <c r="M159" s="88"/>
      <c r="N159" s="113"/>
      <c r="O159" s="295"/>
      <c r="P159" s="195"/>
      <c r="Q159" s="310"/>
      <c r="R159" s="70"/>
      <c r="S159" s="281"/>
      <c r="T159" s="138"/>
      <c r="W159" s="28"/>
      <c r="X159" s="28"/>
    </row>
    <row r="160" spans="1:24" s="22" customFormat="1" ht="60.75">
      <c r="A160" s="178" t="s">
        <v>1611</v>
      </c>
      <c r="B160" s="178" t="s">
        <v>1078</v>
      </c>
      <c r="C160" s="178"/>
      <c r="D160" s="186" t="s">
        <v>1093</v>
      </c>
      <c r="E160" s="204">
        <f t="shared" si="4"/>
        <v>0</v>
      </c>
      <c r="F160" s="204"/>
      <c r="G160" s="227"/>
      <c r="H160" s="202"/>
      <c r="I160" s="354"/>
      <c r="J160" s="214"/>
      <c r="K160" s="212"/>
      <c r="L160" s="212"/>
      <c r="M160" s="212"/>
      <c r="N160" s="213"/>
      <c r="O160" s="214"/>
      <c r="P160" s="215"/>
      <c r="Q160" s="307"/>
      <c r="R160" s="70"/>
      <c r="S160" s="281"/>
      <c r="T160" s="138">
        <f>+O162+E162</f>
        <v>0</v>
      </c>
      <c r="U160" s="411">
        <v>-1061300</v>
      </c>
      <c r="V160" s="21"/>
      <c r="W160" s="21"/>
      <c r="X160" s="21"/>
    </row>
    <row r="161" spans="1:24" s="22" customFormat="1" ht="60.75">
      <c r="A161" s="178" t="s">
        <v>1612</v>
      </c>
      <c r="B161" s="178" t="s">
        <v>1078</v>
      </c>
      <c r="C161" s="178"/>
      <c r="D161" s="186" t="s">
        <v>1093</v>
      </c>
      <c r="E161" s="204">
        <f t="shared" si="4"/>
        <v>0</v>
      </c>
      <c r="F161" s="204"/>
      <c r="G161" s="227"/>
      <c r="H161" s="202"/>
      <c r="I161" s="354"/>
      <c r="J161" s="214"/>
      <c r="K161" s="212"/>
      <c r="L161" s="212"/>
      <c r="M161" s="212"/>
      <c r="N161" s="213"/>
      <c r="O161" s="214"/>
      <c r="P161" s="215"/>
      <c r="Q161" s="307"/>
      <c r="R161" s="70"/>
      <c r="S161" s="281"/>
      <c r="T161" s="138">
        <f>+O163+E163</f>
        <v>0</v>
      </c>
      <c r="U161" s="21"/>
      <c r="V161" s="21"/>
      <c r="W161" s="21"/>
      <c r="X161" s="21"/>
    </row>
    <row r="162" spans="1:24" s="22" customFormat="1" ht="37.5">
      <c r="A162" s="141" t="s">
        <v>1427</v>
      </c>
      <c r="B162" s="141" t="s">
        <v>627</v>
      </c>
      <c r="C162" s="141"/>
      <c r="D162" s="140" t="s">
        <v>1613</v>
      </c>
      <c r="E162" s="161">
        <f t="shared" si="4"/>
        <v>0</v>
      </c>
      <c r="F162" s="161"/>
      <c r="G162" s="229"/>
      <c r="H162" s="139"/>
      <c r="I162" s="657"/>
      <c r="J162" s="252"/>
      <c r="K162" s="229"/>
      <c r="L162" s="229"/>
      <c r="M162" s="229"/>
      <c r="N162" s="139"/>
      <c r="O162" s="208"/>
      <c r="P162" s="142"/>
      <c r="Q162" s="313"/>
      <c r="R162" s="70"/>
      <c r="S162" s="281"/>
      <c r="T162" s="138" t="e">
        <f>+#REF!+#REF!</f>
        <v>#REF!</v>
      </c>
      <c r="U162" s="21"/>
      <c r="V162" s="21"/>
      <c r="W162" s="21"/>
      <c r="X162" s="21"/>
    </row>
    <row r="163" spans="1:24" s="22" customFormat="1" ht="37.5">
      <c r="A163" s="141" t="s">
        <v>707</v>
      </c>
      <c r="B163" s="141" t="s">
        <v>5</v>
      </c>
      <c r="C163" s="141"/>
      <c r="D163" s="140" t="s">
        <v>1161</v>
      </c>
      <c r="E163" s="161">
        <f t="shared" si="4"/>
        <v>0</v>
      </c>
      <c r="F163" s="161"/>
      <c r="G163" s="229"/>
      <c r="H163" s="139"/>
      <c r="I163" s="657"/>
      <c r="J163" s="252"/>
      <c r="K163" s="229"/>
      <c r="L163" s="229"/>
      <c r="M163" s="229"/>
      <c r="N163" s="139"/>
      <c r="O163" s="208"/>
      <c r="P163" s="142"/>
      <c r="Q163" s="313"/>
      <c r="R163" s="70"/>
      <c r="S163" s="281"/>
      <c r="T163" s="138" t="e">
        <f>+#REF!+#REF!</f>
        <v>#REF!</v>
      </c>
      <c r="U163" s="21"/>
      <c r="V163" s="21"/>
      <c r="W163" s="21"/>
      <c r="X163" s="21"/>
    </row>
    <row r="164" spans="1:24" s="351" customFormat="1" ht="56.25">
      <c r="A164" s="177" t="s">
        <v>1162</v>
      </c>
      <c r="B164" s="177" t="s">
        <v>5</v>
      </c>
      <c r="C164" s="177"/>
      <c r="D164" s="278" t="s">
        <v>1332</v>
      </c>
      <c r="E164" s="382">
        <f t="shared" si="4"/>
        <v>0</v>
      </c>
      <c r="F164" s="382"/>
      <c r="G164" s="383"/>
      <c r="H164" s="384"/>
      <c r="I164" s="658"/>
      <c r="J164" s="385"/>
      <c r="K164" s="383"/>
      <c r="L164" s="383"/>
      <c r="M164" s="383"/>
      <c r="N164" s="384"/>
      <c r="O164" s="386"/>
      <c r="P164" s="387"/>
      <c r="Q164" s="388"/>
      <c r="R164" s="70"/>
      <c r="S164" s="341"/>
      <c r="T164" s="283"/>
      <c r="U164" s="106"/>
      <c r="V164" s="106"/>
      <c r="W164" s="106"/>
      <c r="X164" s="106"/>
    </row>
    <row r="165" spans="1:24" s="351" customFormat="1" ht="56.25">
      <c r="A165" s="177" t="s">
        <v>1333</v>
      </c>
      <c r="B165" s="177" t="s">
        <v>5</v>
      </c>
      <c r="C165" s="177"/>
      <c r="D165" s="278" t="s">
        <v>1397</v>
      </c>
      <c r="E165" s="382">
        <f t="shared" si="4"/>
        <v>0</v>
      </c>
      <c r="F165" s="382"/>
      <c r="G165" s="383"/>
      <c r="H165" s="384"/>
      <c r="I165" s="658"/>
      <c r="J165" s="385"/>
      <c r="K165" s="383"/>
      <c r="L165" s="383"/>
      <c r="M165" s="383"/>
      <c r="N165" s="384"/>
      <c r="O165" s="386"/>
      <c r="P165" s="387"/>
      <c r="Q165" s="388"/>
      <c r="R165" s="70"/>
      <c r="S165" s="341"/>
      <c r="T165" s="283"/>
      <c r="U165" s="106"/>
      <c r="V165" s="106"/>
      <c r="W165" s="106"/>
      <c r="X165" s="106"/>
    </row>
    <row r="166" spans="1:24" s="351" customFormat="1" ht="56.25">
      <c r="A166" s="177" t="s">
        <v>1398</v>
      </c>
      <c r="B166" s="177" t="s">
        <v>5</v>
      </c>
      <c r="C166" s="177"/>
      <c r="D166" s="278" t="s">
        <v>1399</v>
      </c>
      <c r="E166" s="382">
        <f t="shared" si="4"/>
        <v>0</v>
      </c>
      <c r="F166" s="382"/>
      <c r="G166" s="383"/>
      <c r="H166" s="384"/>
      <c r="I166" s="658"/>
      <c r="J166" s="385"/>
      <c r="K166" s="383"/>
      <c r="L166" s="383"/>
      <c r="M166" s="383"/>
      <c r="N166" s="384"/>
      <c r="O166" s="386"/>
      <c r="P166" s="387"/>
      <c r="Q166" s="388"/>
      <c r="R166" s="70"/>
      <c r="S166" s="341"/>
      <c r="T166" s="283"/>
      <c r="U166" s="106"/>
      <c r="V166" s="106"/>
      <c r="W166" s="106"/>
      <c r="X166" s="106"/>
    </row>
    <row r="167" spans="1:24" s="351" customFormat="1" ht="56.25">
      <c r="A167" s="177" t="s">
        <v>1400</v>
      </c>
      <c r="B167" s="177" t="s">
        <v>5</v>
      </c>
      <c r="C167" s="177"/>
      <c r="D167" s="278" t="s">
        <v>1490</v>
      </c>
      <c r="E167" s="382">
        <f t="shared" si="4"/>
        <v>0</v>
      </c>
      <c r="F167" s="382"/>
      <c r="G167" s="383"/>
      <c r="H167" s="384"/>
      <c r="I167" s="658"/>
      <c r="J167" s="385"/>
      <c r="K167" s="383"/>
      <c r="L167" s="383"/>
      <c r="M167" s="383"/>
      <c r="N167" s="384"/>
      <c r="O167" s="386"/>
      <c r="P167" s="387"/>
      <c r="Q167" s="388"/>
      <c r="R167" s="70"/>
      <c r="S167" s="341"/>
      <c r="T167" s="283"/>
      <c r="U167" s="106"/>
      <c r="V167" s="106"/>
      <c r="W167" s="106"/>
      <c r="X167" s="106"/>
    </row>
    <row r="168" spans="1:24" s="18" customFormat="1" ht="101.25">
      <c r="A168" s="178" t="s">
        <v>1134</v>
      </c>
      <c r="B168" s="178" t="s">
        <v>1077</v>
      </c>
      <c r="C168" s="178"/>
      <c r="D168" s="186" t="s">
        <v>1092</v>
      </c>
      <c r="E168" s="204">
        <f t="shared" si="4"/>
        <v>0</v>
      </c>
      <c r="F168" s="204"/>
      <c r="G168" s="227"/>
      <c r="H168" s="202"/>
      <c r="I168" s="354"/>
      <c r="J168" s="228"/>
      <c r="K168" s="227"/>
      <c r="L168" s="227"/>
      <c r="M168" s="227"/>
      <c r="N168" s="202"/>
      <c r="O168" s="228"/>
      <c r="P168" s="203"/>
      <c r="Q168" s="312"/>
      <c r="R168" s="70"/>
      <c r="S168" s="281"/>
      <c r="T168" s="138"/>
      <c r="U168" s="414">
        <v>9772017</v>
      </c>
      <c r="V168" s="19"/>
      <c r="W168" s="17"/>
      <c r="X168" s="17"/>
    </row>
    <row r="169" spans="1:24" s="18" customFormat="1" ht="101.25">
      <c r="A169" s="178" t="s">
        <v>1614</v>
      </c>
      <c r="B169" s="178" t="s">
        <v>1077</v>
      </c>
      <c r="C169" s="178"/>
      <c r="D169" s="186" t="s">
        <v>1092</v>
      </c>
      <c r="E169" s="204">
        <f t="shared" si="4"/>
        <v>0</v>
      </c>
      <c r="F169" s="204"/>
      <c r="G169" s="227"/>
      <c r="H169" s="202"/>
      <c r="I169" s="354"/>
      <c r="J169" s="228"/>
      <c r="K169" s="227"/>
      <c r="L169" s="227"/>
      <c r="M169" s="227"/>
      <c r="N169" s="202"/>
      <c r="O169" s="228"/>
      <c r="P169" s="203"/>
      <c r="Q169" s="312"/>
      <c r="R169" s="70"/>
      <c r="S169" s="281"/>
      <c r="T169" s="138"/>
      <c r="U169" s="36"/>
      <c r="V169" s="19"/>
      <c r="W169" s="17"/>
      <c r="X169" s="17"/>
    </row>
    <row r="170" spans="1:24" s="20" customFormat="1" ht="18.75">
      <c r="A170" s="188" t="s">
        <v>683</v>
      </c>
      <c r="B170" s="188" t="s">
        <v>711</v>
      </c>
      <c r="C170" s="188"/>
      <c r="D170" s="140" t="s">
        <v>1495</v>
      </c>
      <c r="E170" s="211">
        <f t="shared" si="4"/>
        <v>0</v>
      </c>
      <c r="F170" s="211"/>
      <c r="G170" s="253"/>
      <c r="H170" s="254"/>
      <c r="I170" s="659"/>
      <c r="J170" s="255"/>
      <c r="K170" s="253"/>
      <c r="L170" s="253"/>
      <c r="M170" s="253"/>
      <c r="N170" s="254"/>
      <c r="O170" s="255"/>
      <c r="P170" s="256"/>
      <c r="Q170" s="309"/>
      <c r="R170" s="70"/>
      <c r="S170" s="281"/>
      <c r="T170" s="138">
        <f>+O195+E195</f>
        <v>-2458037100</v>
      </c>
      <c r="U170" s="19"/>
      <c r="V170" s="19"/>
      <c r="W170" s="19"/>
      <c r="X170" s="19"/>
    </row>
    <row r="171" spans="1:24" s="18" customFormat="1" ht="56.25">
      <c r="A171" s="141" t="s">
        <v>1346</v>
      </c>
      <c r="B171" s="141" t="s">
        <v>515</v>
      </c>
      <c r="C171" s="141"/>
      <c r="D171" s="140" t="s">
        <v>1032</v>
      </c>
      <c r="E171" s="161">
        <f t="shared" si="4"/>
        <v>0</v>
      </c>
      <c r="F171" s="161"/>
      <c r="G171" s="229"/>
      <c r="H171" s="139"/>
      <c r="I171" s="657"/>
      <c r="J171" s="252"/>
      <c r="K171" s="229"/>
      <c r="L171" s="229"/>
      <c r="M171" s="229"/>
      <c r="N171" s="139"/>
      <c r="O171" s="208"/>
      <c r="P171" s="142"/>
      <c r="Q171" s="313"/>
      <c r="R171" s="70"/>
      <c r="S171" s="281"/>
      <c r="T171" s="138" t="e">
        <f>+#REF!+#REF!</f>
        <v>#REF!</v>
      </c>
      <c r="U171" s="281">
        <f>SUM(E171:Q171)</f>
        <v>0</v>
      </c>
      <c r="V171" s="19"/>
      <c r="W171" s="17"/>
      <c r="X171" s="17"/>
    </row>
    <row r="172" spans="1:24" s="18" customFormat="1" ht="131.25">
      <c r="A172" s="141"/>
      <c r="B172" s="141">
        <v>250318</v>
      </c>
      <c r="C172" s="141"/>
      <c r="D172" s="140" t="s">
        <v>1327</v>
      </c>
      <c r="E172" s="161">
        <f t="shared" si="4"/>
        <v>0</v>
      </c>
      <c r="F172" s="161"/>
      <c r="G172" s="229"/>
      <c r="H172" s="139"/>
      <c r="I172" s="657"/>
      <c r="J172" s="252"/>
      <c r="K172" s="229"/>
      <c r="L172" s="229"/>
      <c r="M172" s="229"/>
      <c r="N172" s="139"/>
      <c r="O172" s="208"/>
      <c r="P172" s="142"/>
      <c r="Q172" s="313"/>
      <c r="R172" s="70"/>
      <c r="S172" s="281"/>
      <c r="T172" s="138"/>
      <c r="U172" s="281"/>
      <c r="V172" s="19"/>
      <c r="W172" s="17"/>
      <c r="X172" s="17"/>
    </row>
    <row r="173" spans="1:24" s="22" customFormat="1" ht="75">
      <c r="A173" s="141" t="s">
        <v>1347</v>
      </c>
      <c r="B173" s="141" t="s">
        <v>518</v>
      </c>
      <c r="C173" s="141"/>
      <c r="D173" s="140" t="s">
        <v>1033</v>
      </c>
      <c r="E173" s="161">
        <f t="shared" si="4"/>
        <v>0</v>
      </c>
      <c r="F173" s="161"/>
      <c r="G173" s="229"/>
      <c r="H173" s="139"/>
      <c r="I173" s="657"/>
      <c r="J173" s="252"/>
      <c r="K173" s="229"/>
      <c r="L173" s="229"/>
      <c r="M173" s="229"/>
      <c r="N173" s="139"/>
      <c r="O173" s="208"/>
      <c r="P173" s="142"/>
      <c r="Q173" s="313"/>
      <c r="R173" s="70"/>
      <c r="S173" s="281"/>
      <c r="T173" s="138">
        <f>+O175+E175</f>
        <v>0</v>
      </c>
      <c r="U173" s="281">
        <f>SUM(E173:Q174)</f>
        <v>0</v>
      </c>
      <c r="V173" s="17"/>
      <c r="W173" s="21"/>
      <c r="X173" s="21"/>
    </row>
    <row r="174" spans="1:24" s="22" customFormat="1" ht="131.25">
      <c r="A174" s="141" t="s">
        <v>1348</v>
      </c>
      <c r="B174" s="141" t="s">
        <v>13</v>
      </c>
      <c r="C174" s="141"/>
      <c r="D174" s="140" t="s">
        <v>1429</v>
      </c>
      <c r="E174" s="161">
        <f t="shared" si="4"/>
        <v>0</v>
      </c>
      <c r="F174" s="161"/>
      <c r="G174" s="229"/>
      <c r="H174" s="139"/>
      <c r="I174" s="657"/>
      <c r="J174" s="252"/>
      <c r="K174" s="229"/>
      <c r="L174" s="229"/>
      <c r="M174" s="229"/>
      <c r="N174" s="139"/>
      <c r="O174" s="208"/>
      <c r="P174" s="142"/>
      <c r="Q174" s="313"/>
      <c r="R174" s="70"/>
      <c r="S174" s="281"/>
      <c r="T174" s="138">
        <f>+O176+E176</f>
        <v>0</v>
      </c>
      <c r="U174" s="281">
        <f>SUM(E174:Q175)</f>
        <v>0</v>
      </c>
      <c r="V174" s="17"/>
      <c r="W174" s="21"/>
      <c r="X174" s="21"/>
    </row>
    <row r="175" spans="1:24" s="18" customFormat="1" ht="168.75">
      <c r="A175" s="141" t="s">
        <v>1349</v>
      </c>
      <c r="B175" s="183">
        <v>250328</v>
      </c>
      <c r="C175" s="183"/>
      <c r="D175" s="140" t="s">
        <v>1173</v>
      </c>
      <c r="E175" s="161">
        <f t="shared" si="4"/>
        <v>0</v>
      </c>
      <c r="F175" s="161"/>
      <c r="G175" s="229"/>
      <c r="H175" s="139"/>
      <c r="I175" s="657"/>
      <c r="J175" s="252"/>
      <c r="K175" s="229"/>
      <c r="L175" s="229"/>
      <c r="M175" s="229"/>
      <c r="N175" s="139"/>
      <c r="O175" s="208"/>
      <c r="P175" s="142"/>
      <c r="Q175" s="313"/>
      <c r="R175" s="70"/>
      <c r="S175" s="281"/>
      <c r="T175" s="138">
        <f>+O177+E177</f>
        <v>0</v>
      </c>
      <c r="U175" s="281">
        <f>SUM(E175:Q176)</f>
        <v>0</v>
      </c>
      <c r="V175" s="19"/>
      <c r="W175" s="17"/>
      <c r="X175" s="17"/>
    </row>
    <row r="176" spans="1:24" s="18" customFormat="1" ht="362.25">
      <c r="A176" s="183" t="s">
        <v>1350</v>
      </c>
      <c r="B176" s="141">
        <v>250329</v>
      </c>
      <c r="C176" s="141"/>
      <c r="D176" s="260" t="s">
        <v>1342</v>
      </c>
      <c r="E176" s="161">
        <f t="shared" si="4"/>
        <v>0</v>
      </c>
      <c r="F176" s="161"/>
      <c r="G176" s="229"/>
      <c r="H176" s="139"/>
      <c r="I176" s="657"/>
      <c r="J176" s="252"/>
      <c r="K176" s="229"/>
      <c r="L176" s="229"/>
      <c r="M176" s="229"/>
      <c r="N176" s="139"/>
      <c r="O176" s="208"/>
      <c r="P176" s="142"/>
      <c r="Q176" s="313"/>
      <c r="R176" s="70"/>
      <c r="S176" s="281"/>
      <c r="T176" s="138" t="e">
        <f>+#REF!+#REF!</f>
        <v>#REF!</v>
      </c>
      <c r="U176" s="281">
        <f>SUM(E176:Q177)</f>
        <v>0</v>
      </c>
      <c r="V176" s="19"/>
      <c r="W176" s="17"/>
      <c r="X176" s="17"/>
    </row>
    <row r="177" spans="1:24" s="18" customFormat="1" ht="86.25">
      <c r="A177" s="183" t="s">
        <v>1351</v>
      </c>
      <c r="B177" s="183">
        <v>250330</v>
      </c>
      <c r="C177" s="183"/>
      <c r="D177" s="260" t="s">
        <v>1464</v>
      </c>
      <c r="E177" s="161">
        <f t="shared" si="4"/>
        <v>0</v>
      </c>
      <c r="F177" s="161"/>
      <c r="G177" s="229"/>
      <c r="H177" s="139"/>
      <c r="I177" s="657"/>
      <c r="J177" s="252"/>
      <c r="K177" s="229"/>
      <c r="L177" s="229"/>
      <c r="M177" s="229"/>
      <c r="N177" s="139"/>
      <c r="O177" s="208"/>
      <c r="P177" s="142"/>
      <c r="Q177" s="313"/>
      <c r="R177" s="70"/>
      <c r="S177" s="281"/>
      <c r="T177" s="138" t="e">
        <f>+#REF!+#REF!</f>
        <v>#REF!</v>
      </c>
      <c r="U177" s="281">
        <f>SUM(E177:Q177)</f>
        <v>0</v>
      </c>
      <c r="V177" s="19"/>
      <c r="W177" s="17"/>
      <c r="X177" s="17"/>
    </row>
    <row r="178" spans="1:24" s="18" customFormat="1" ht="92.25" customHeight="1">
      <c r="A178" s="183">
        <v>76184300</v>
      </c>
      <c r="B178" s="183" t="s">
        <v>158</v>
      </c>
      <c r="C178" s="183"/>
      <c r="D178" s="140" t="s">
        <v>159</v>
      </c>
      <c r="E178" s="161">
        <f t="shared" si="4"/>
        <v>0</v>
      </c>
      <c r="F178" s="161"/>
      <c r="G178" s="229"/>
      <c r="H178" s="139"/>
      <c r="I178" s="657"/>
      <c r="J178" s="252"/>
      <c r="K178" s="229"/>
      <c r="L178" s="229"/>
      <c r="M178" s="229"/>
      <c r="N178" s="139"/>
      <c r="O178" s="208"/>
      <c r="P178" s="142"/>
      <c r="Q178" s="313"/>
      <c r="R178" s="70"/>
      <c r="S178" s="281"/>
      <c r="T178" s="138" t="e">
        <f>+#REF!+#REF!</f>
        <v>#REF!</v>
      </c>
      <c r="U178" s="281">
        <f>SUM(E178:Q178)</f>
        <v>0</v>
      </c>
      <c r="V178" s="19"/>
      <c r="W178" s="17"/>
      <c r="X178" s="17"/>
    </row>
    <row r="179" spans="1:24" s="18" customFormat="1" ht="69">
      <c r="A179" s="183" t="s">
        <v>34</v>
      </c>
      <c r="B179" s="183" t="s">
        <v>1491</v>
      </c>
      <c r="C179" s="183"/>
      <c r="D179" s="428" t="s">
        <v>2</v>
      </c>
      <c r="E179" s="229">
        <f t="shared" si="4"/>
        <v>0</v>
      </c>
      <c r="F179" s="229"/>
      <c r="G179" s="229"/>
      <c r="H179" s="139"/>
      <c r="I179" s="660"/>
      <c r="J179" s="302"/>
      <c r="K179" s="229"/>
      <c r="L179" s="229"/>
      <c r="M179" s="229"/>
      <c r="N179" s="139"/>
      <c r="O179" s="208"/>
      <c r="P179" s="142"/>
      <c r="Q179" s="313"/>
      <c r="R179" s="70"/>
      <c r="S179" s="281"/>
      <c r="T179" s="138"/>
      <c r="U179" s="281"/>
      <c r="V179" s="19"/>
      <c r="W179" s="17"/>
      <c r="X179" s="17"/>
    </row>
    <row r="180" spans="1:24" s="18" customFormat="1" ht="150">
      <c r="A180" s="190" t="s">
        <v>1365</v>
      </c>
      <c r="B180" s="190">
        <v>250376</v>
      </c>
      <c r="C180" s="190"/>
      <c r="D180" s="140" t="s">
        <v>994</v>
      </c>
      <c r="E180" s="161">
        <f t="shared" si="4"/>
        <v>0</v>
      </c>
      <c r="F180" s="161"/>
      <c r="G180" s="229"/>
      <c r="H180" s="139"/>
      <c r="I180" s="660"/>
      <c r="J180" s="220"/>
      <c r="K180" s="219"/>
      <c r="L180" s="219"/>
      <c r="M180" s="219"/>
      <c r="N180" s="164"/>
      <c r="O180" s="294"/>
      <c r="P180" s="165"/>
      <c r="Q180" s="313"/>
      <c r="R180" s="70"/>
      <c r="S180" s="281"/>
      <c r="T180" s="138">
        <f>+O182+E182</f>
        <v>0</v>
      </c>
      <c r="U180" s="281">
        <f>SUM(E180:Q181)</f>
        <v>0</v>
      </c>
      <c r="V180" s="19"/>
      <c r="W180" s="17"/>
      <c r="X180" s="17"/>
    </row>
    <row r="181" spans="1:24" s="18" customFormat="1" ht="37.5">
      <c r="A181" s="188" t="s">
        <v>630</v>
      </c>
      <c r="B181" s="188">
        <v>250380</v>
      </c>
      <c r="C181" s="188"/>
      <c r="D181" s="140" t="s">
        <v>1619</v>
      </c>
      <c r="E181" s="211">
        <f t="shared" si="4"/>
        <v>0</v>
      </c>
      <c r="F181" s="211"/>
      <c r="G181" s="133"/>
      <c r="H181" s="209"/>
      <c r="I181" s="645"/>
      <c r="J181" s="220"/>
      <c r="K181" s="219"/>
      <c r="L181" s="219"/>
      <c r="M181" s="219"/>
      <c r="N181" s="164"/>
      <c r="O181" s="294"/>
      <c r="P181" s="165"/>
      <c r="Q181" s="308"/>
      <c r="R181" s="70"/>
      <c r="S181" s="281"/>
      <c r="T181" s="138">
        <f>+O183+E183</f>
        <v>0</v>
      </c>
      <c r="U181" s="281">
        <f>SUM(E181:Q182)</f>
        <v>0</v>
      </c>
      <c r="V181" s="19"/>
      <c r="W181" s="17"/>
      <c r="X181" s="17"/>
    </row>
    <row r="182" spans="1:24" s="393" customFormat="1" ht="131.25">
      <c r="A182" s="280" t="s">
        <v>631</v>
      </c>
      <c r="B182" s="280">
        <v>250380</v>
      </c>
      <c r="C182" s="280"/>
      <c r="D182" s="278" t="s">
        <v>1620</v>
      </c>
      <c r="E182" s="348">
        <f t="shared" si="4"/>
        <v>0</v>
      </c>
      <c r="F182" s="348"/>
      <c r="G182" s="349"/>
      <c r="H182" s="350"/>
      <c r="I182" s="649"/>
      <c r="J182" s="240"/>
      <c r="K182" s="349"/>
      <c r="L182" s="349"/>
      <c r="M182" s="349"/>
      <c r="N182" s="350"/>
      <c r="O182" s="389"/>
      <c r="P182" s="390"/>
      <c r="Q182" s="391"/>
      <c r="R182" s="70"/>
      <c r="S182" s="341"/>
      <c r="T182" s="283">
        <f>+O184+E184</f>
        <v>0</v>
      </c>
      <c r="U182" s="341">
        <f>SUM(E182:Q183)</f>
        <v>0</v>
      </c>
      <c r="V182" s="100"/>
      <c r="W182" s="392"/>
      <c r="X182" s="392"/>
    </row>
    <row r="183" spans="1:24" s="393" customFormat="1" ht="56.25">
      <c r="A183" s="280" t="s">
        <v>632</v>
      </c>
      <c r="B183" s="280">
        <v>250380</v>
      </c>
      <c r="C183" s="280"/>
      <c r="D183" s="278" t="s">
        <v>1621</v>
      </c>
      <c r="E183" s="348">
        <f t="shared" si="4"/>
        <v>0</v>
      </c>
      <c r="F183" s="348"/>
      <c r="G183" s="349"/>
      <c r="H183" s="350"/>
      <c r="I183" s="649"/>
      <c r="J183" s="240"/>
      <c r="K183" s="349"/>
      <c r="L183" s="349"/>
      <c r="M183" s="349"/>
      <c r="N183" s="350"/>
      <c r="O183" s="389"/>
      <c r="P183" s="390"/>
      <c r="Q183" s="391"/>
      <c r="R183" s="70"/>
      <c r="S183" s="341"/>
      <c r="T183" s="283" t="e">
        <f>+#REF!+#REF!</f>
        <v>#REF!</v>
      </c>
      <c r="U183" s="341">
        <f>SUM(E183:Q184)</f>
        <v>0</v>
      </c>
      <c r="V183" s="100"/>
      <c r="W183" s="392"/>
      <c r="X183" s="392"/>
    </row>
    <row r="184" spans="1:24" s="393" customFormat="1" ht="37.5">
      <c r="A184" s="280" t="s">
        <v>633</v>
      </c>
      <c r="B184" s="280">
        <v>250380</v>
      </c>
      <c r="C184" s="280"/>
      <c r="D184" s="278" t="s">
        <v>1343</v>
      </c>
      <c r="E184" s="348">
        <f t="shared" si="4"/>
        <v>0</v>
      </c>
      <c r="F184" s="348"/>
      <c r="G184" s="349"/>
      <c r="H184" s="350"/>
      <c r="I184" s="649"/>
      <c r="J184" s="240"/>
      <c r="K184" s="349"/>
      <c r="L184" s="349"/>
      <c r="M184" s="349"/>
      <c r="N184" s="350"/>
      <c r="O184" s="389"/>
      <c r="P184" s="390"/>
      <c r="Q184" s="391"/>
      <c r="R184" s="70"/>
      <c r="S184" s="341"/>
      <c r="T184" s="283" t="e">
        <f>+#REF!+#REF!</f>
        <v>#REF!</v>
      </c>
      <c r="U184" s="341">
        <f>SUM(E184:Q184)</f>
        <v>0</v>
      </c>
      <c r="V184" s="100"/>
      <c r="W184" s="392"/>
      <c r="X184" s="392"/>
    </row>
    <row r="185" spans="1:24" s="393" customFormat="1" ht="75">
      <c r="A185" s="280" t="s">
        <v>1519</v>
      </c>
      <c r="B185" s="280">
        <v>250380</v>
      </c>
      <c r="C185" s="280"/>
      <c r="D185" s="278" t="s">
        <v>286</v>
      </c>
      <c r="E185" s="348">
        <f t="shared" si="4"/>
        <v>0</v>
      </c>
      <c r="F185" s="348"/>
      <c r="G185" s="349"/>
      <c r="H185" s="350"/>
      <c r="I185" s="649"/>
      <c r="J185" s="240"/>
      <c r="K185" s="349"/>
      <c r="L185" s="349"/>
      <c r="M185" s="349"/>
      <c r="N185" s="350"/>
      <c r="O185" s="389"/>
      <c r="P185" s="390"/>
      <c r="Q185" s="391"/>
      <c r="R185" s="70"/>
      <c r="S185" s="341"/>
      <c r="T185" s="283"/>
      <c r="U185" s="341"/>
      <c r="V185" s="100"/>
      <c r="W185" s="392"/>
      <c r="X185" s="392"/>
    </row>
    <row r="186" spans="1:24" s="393" customFormat="1" ht="75">
      <c r="A186" s="280" t="s">
        <v>1137</v>
      </c>
      <c r="B186" s="280">
        <v>250380</v>
      </c>
      <c r="C186" s="280"/>
      <c r="D186" s="278" t="s">
        <v>1442</v>
      </c>
      <c r="E186" s="348">
        <f t="shared" si="4"/>
        <v>0</v>
      </c>
      <c r="F186" s="348"/>
      <c r="G186" s="349"/>
      <c r="H186" s="350"/>
      <c r="I186" s="649"/>
      <c r="J186" s="240"/>
      <c r="K186" s="349"/>
      <c r="L186" s="349"/>
      <c r="M186" s="349"/>
      <c r="N186" s="350"/>
      <c r="O186" s="389"/>
      <c r="P186" s="390"/>
      <c r="Q186" s="391"/>
      <c r="R186" s="70"/>
      <c r="S186" s="341"/>
      <c r="T186" s="283"/>
      <c r="U186" s="341"/>
      <c r="V186" s="100"/>
      <c r="W186" s="392"/>
      <c r="X186" s="392"/>
    </row>
    <row r="187" spans="1:24" s="393" customFormat="1" ht="93.75">
      <c r="A187" s="280" t="s">
        <v>1171</v>
      </c>
      <c r="B187" s="280">
        <v>250380</v>
      </c>
      <c r="C187" s="280"/>
      <c r="D187" s="278" t="s">
        <v>698</v>
      </c>
      <c r="E187" s="348">
        <f t="shared" si="4"/>
        <v>0</v>
      </c>
      <c r="F187" s="348"/>
      <c r="G187" s="349"/>
      <c r="H187" s="350"/>
      <c r="I187" s="649"/>
      <c r="J187" s="240"/>
      <c r="K187" s="349"/>
      <c r="L187" s="349"/>
      <c r="M187" s="349"/>
      <c r="N187" s="350"/>
      <c r="O187" s="389"/>
      <c r="P187" s="390"/>
      <c r="Q187" s="391"/>
      <c r="R187" s="70"/>
      <c r="S187" s="341"/>
      <c r="T187" s="283"/>
      <c r="U187" s="341"/>
      <c r="V187" s="100"/>
      <c r="W187" s="392"/>
      <c r="X187" s="392"/>
    </row>
    <row r="188" spans="1:24" s="393" customFormat="1" ht="75">
      <c r="A188" s="280" t="s">
        <v>1138</v>
      </c>
      <c r="B188" s="280" t="s">
        <v>1139</v>
      </c>
      <c r="C188" s="280"/>
      <c r="D188" s="278" t="s">
        <v>695</v>
      </c>
      <c r="E188" s="348">
        <f t="shared" si="4"/>
        <v>0</v>
      </c>
      <c r="F188" s="348"/>
      <c r="G188" s="349"/>
      <c r="H188" s="350"/>
      <c r="I188" s="649"/>
      <c r="J188" s="240"/>
      <c r="K188" s="349"/>
      <c r="L188" s="349"/>
      <c r="M188" s="349"/>
      <c r="N188" s="350"/>
      <c r="O188" s="389"/>
      <c r="P188" s="390"/>
      <c r="Q188" s="391"/>
      <c r="R188" s="70"/>
      <c r="S188" s="341"/>
      <c r="T188" s="283"/>
      <c r="U188" s="341"/>
      <c r="V188" s="100"/>
      <c r="W188" s="392"/>
      <c r="X188" s="392"/>
    </row>
    <row r="189" spans="1:24" s="393" customFormat="1" ht="93.75">
      <c r="A189" s="280" t="s">
        <v>1590</v>
      </c>
      <c r="B189" s="280" t="s">
        <v>1139</v>
      </c>
      <c r="C189" s="280"/>
      <c r="D189" s="278" t="s">
        <v>1470</v>
      </c>
      <c r="E189" s="348">
        <f t="shared" si="4"/>
        <v>0</v>
      </c>
      <c r="F189" s="348"/>
      <c r="G189" s="349"/>
      <c r="H189" s="350"/>
      <c r="I189" s="649"/>
      <c r="J189" s="240"/>
      <c r="K189" s="349"/>
      <c r="L189" s="349"/>
      <c r="M189" s="349"/>
      <c r="N189" s="350"/>
      <c r="O189" s="389"/>
      <c r="P189" s="390"/>
      <c r="Q189" s="391"/>
      <c r="R189" s="70"/>
      <c r="S189" s="341"/>
      <c r="T189" s="283"/>
      <c r="U189" s="341"/>
      <c r="V189" s="100"/>
      <c r="W189" s="392"/>
      <c r="X189" s="392"/>
    </row>
    <row r="190" spans="1:24" s="393" customFormat="1" ht="112.5">
      <c r="A190" s="188" t="s">
        <v>696</v>
      </c>
      <c r="B190" s="188" t="s">
        <v>697</v>
      </c>
      <c r="C190" s="188"/>
      <c r="D190" s="90" t="s">
        <v>691</v>
      </c>
      <c r="E190" s="166">
        <f t="shared" si="4"/>
        <v>0</v>
      </c>
      <c r="F190" s="166"/>
      <c r="G190" s="166"/>
      <c r="H190" s="164"/>
      <c r="I190" s="650"/>
      <c r="J190" s="220"/>
      <c r="K190" s="219"/>
      <c r="L190" s="219"/>
      <c r="M190" s="219"/>
      <c r="N190" s="164"/>
      <c r="O190" s="294"/>
      <c r="P190" s="165"/>
      <c r="Q190" s="391"/>
      <c r="R190" s="70"/>
      <c r="S190" s="341"/>
      <c r="T190" s="283"/>
      <c r="U190" s="341"/>
      <c r="V190" s="100"/>
      <c r="W190" s="392"/>
      <c r="X190" s="392"/>
    </row>
    <row r="191" spans="1:24" s="20" customFormat="1" ht="150">
      <c r="A191" s="188" t="s">
        <v>634</v>
      </c>
      <c r="B191" s="188" t="s">
        <v>1048</v>
      </c>
      <c r="C191" s="188"/>
      <c r="D191" s="193" t="s">
        <v>22</v>
      </c>
      <c r="E191" s="94">
        <f t="shared" si="4"/>
        <v>0</v>
      </c>
      <c r="F191" s="94"/>
      <c r="G191" s="94"/>
      <c r="H191" s="89"/>
      <c r="I191" s="637"/>
      <c r="J191" s="123"/>
      <c r="K191" s="60"/>
      <c r="L191" s="60"/>
      <c r="M191" s="60"/>
      <c r="N191" s="89"/>
      <c r="O191" s="293"/>
      <c r="P191" s="61"/>
      <c r="Q191" s="308"/>
      <c r="R191" s="70"/>
      <c r="S191" s="281"/>
      <c r="T191" s="138">
        <f>+O170+E170</f>
        <v>0</v>
      </c>
      <c r="U191" s="281">
        <f>SUM(E193:Q193)</f>
        <v>0</v>
      </c>
      <c r="V191" s="19"/>
      <c r="W191" s="19"/>
      <c r="X191" s="19"/>
    </row>
    <row r="192" spans="1:24" s="20" customFormat="1" ht="93.75">
      <c r="A192" s="188"/>
      <c r="B192" s="188">
        <v>250341</v>
      </c>
      <c r="C192" s="188"/>
      <c r="D192" s="193" t="s">
        <v>692</v>
      </c>
      <c r="E192" s="94">
        <f t="shared" si="4"/>
        <v>0</v>
      </c>
      <c r="F192" s="94"/>
      <c r="G192" s="94"/>
      <c r="H192" s="89"/>
      <c r="I192" s="637"/>
      <c r="J192" s="123"/>
      <c r="K192" s="60"/>
      <c r="L192" s="60"/>
      <c r="M192" s="60"/>
      <c r="N192" s="89"/>
      <c r="O192" s="293"/>
      <c r="P192" s="61"/>
      <c r="Q192" s="308"/>
      <c r="R192" s="70"/>
      <c r="S192" s="281"/>
      <c r="T192" s="138"/>
      <c r="U192" s="281"/>
      <c r="V192" s="19"/>
      <c r="W192" s="19"/>
      <c r="X192" s="19"/>
    </row>
    <row r="193" spans="1:24" s="20" customFormat="1" ht="105.75" customHeight="1" thickBot="1">
      <c r="A193" s="188" t="s">
        <v>635</v>
      </c>
      <c r="B193" s="188">
        <v>250388</v>
      </c>
      <c r="C193" s="188"/>
      <c r="D193" s="192" t="s">
        <v>263</v>
      </c>
      <c r="E193" s="94">
        <f t="shared" si="4"/>
        <v>0</v>
      </c>
      <c r="F193" s="94"/>
      <c r="G193" s="60"/>
      <c r="H193" s="89"/>
      <c r="I193" s="637"/>
      <c r="J193" s="123"/>
      <c r="K193" s="60"/>
      <c r="L193" s="60"/>
      <c r="M193" s="60"/>
      <c r="N193" s="89"/>
      <c r="O193" s="293"/>
      <c r="P193" s="61"/>
      <c r="Q193" s="306"/>
      <c r="R193" s="70"/>
      <c r="S193" s="281"/>
      <c r="T193" s="138">
        <f>+O194+E194</f>
        <v>0</v>
      </c>
      <c r="U193" s="281"/>
      <c r="V193" s="19"/>
      <c r="W193" s="19"/>
      <c r="X193" s="19"/>
    </row>
    <row r="194" spans="1:24" s="20" customFormat="1" ht="21" thickBot="1">
      <c r="A194" s="284"/>
      <c r="B194" s="284" t="s">
        <v>1448</v>
      </c>
      <c r="C194" s="284"/>
      <c r="D194" s="176" t="s">
        <v>1115</v>
      </c>
      <c r="E194" s="287">
        <f>+E168+E155+E160+E136+E148+E137+E46+E152+E16+E122+E117+E93+E71+E31+E10+E23</f>
        <v>0</v>
      </c>
      <c r="F194" s="287"/>
      <c r="G194" s="287">
        <f aca="true" t="shared" si="5" ref="G194:Q194">+G168+G155+G160+G136+G148+G137+G46+G152+G16+G122+G117+G93+G71+G31+G10+G23</f>
        <v>0</v>
      </c>
      <c r="H194" s="162">
        <f t="shared" si="5"/>
        <v>0</v>
      </c>
      <c r="I194" s="661"/>
      <c r="J194" s="288">
        <f t="shared" si="5"/>
        <v>0</v>
      </c>
      <c r="K194" s="287">
        <f t="shared" si="5"/>
        <v>0</v>
      </c>
      <c r="L194" s="287">
        <f t="shared" si="5"/>
        <v>0</v>
      </c>
      <c r="M194" s="287">
        <f t="shared" si="5"/>
        <v>0</v>
      </c>
      <c r="N194" s="162">
        <f t="shared" si="5"/>
        <v>0</v>
      </c>
      <c r="O194" s="288">
        <f t="shared" si="5"/>
        <v>0</v>
      </c>
      <c r="P194" s="150">
        <f t="shared" si="5"/>
        <v>0</v>
      </c>
      <c r="Q194" s="320">
        <f t="shared" si="5"/>
        <v>0</v>
      </c>
      <c r="R194" s="70"/>
      <c r="S194" s="281"/>
      <c r="T194" s="138" t="e">
        <f>+#REF!+#REF!</f>
        <v>#REF!</v>
      </c>
      <c r="U194" s="173"/>
      <c r="V194" s="19"/>
      <c r="W194" s="19"/>
      <c r="X194" s="19"/>
    </row>
    <row r="195" spans="1:24" s="20" customFormat="1" ht="18.75">
      <c r="A195" s="38"/>
      <c r="B195" s="38"/>
      <c r="C195" s="38"/>
      <c r="D195" s="66" t="s">
        <v>685</v>
      </c>
      <c r="E195" s="91">
        <v>-2445940400</v>
      </c>
      <c r="F195" s="91"/>
      <c r="G195" s="91">
        <v>-448073860</v>
      </c>
      <c r="H195" s="91">
        <v>-103449496</v>
      </c>
      <c r="I195" s="91"/>
      <c r="J195" s="91">
        <v>-84041514</v>
      </c>
      <c r="K195" s="91">
        <v>-69420920</v>
      </c>
      <c r="L195" s="91">
        <v>-11486277</v>
      </c>
      <c r="M195" s="91">
        <v>-3270397</v>
      </c>
      <c r="N195" s="91">
        <v>-14620594</v>
      </c>
      <c r="O195" s="91">
        <v>-12096700</v>
      </c>
      <c r="P195" s="91">
        <v>-10975800</v>
      </c>
      <c r="Q195" s="91">
        <v>-2529981914</v>
      </c>
      <c r="R195" s="70"/>
      <c r="S195" s="281"/>
      <c r="T195" s="138">
        <f>+O196+E196</f>
        <v>0</v>
      </c>
      <c r="U195" s="19"/>
      <c r="V195" s="31"/>
      <c r="W195" s="19"/>
      <c r="X195" s="19"/>
    </row>
    <row r="196" spans="1:24" s="20" customFormat="1" ht="19.5" thickBot="1">
      <c r="A196" s="38"/>
      <c r="B196" s="38"/>
      <c r="C196" s="38"/>
      <c r="D196" s="8"/>
      <c r="E196" s="93"/>
      <c r="F196" s="93"/>
      <c r="G196" s="93"/>
      <c r="H196" s="93"/>
      <c r="I196" s="93"/>
      <c r="J196" s="93"/>
      <c r="K196" s="93"/>
      <c r="L196" s="93"/>
      <c r="M196" s="93"/>
      <c r="N196" s="93"/>
      <c r="O196" s="292"/>
      <c r="P196" s="292"/>
      <c r="Q196" s="292"/>
      <c r="R196" s="70"/>
      <c r="S196" s="281"/>
      <c r="T196" s="138">
        <f aca="true" t="shared" si="6" ref="T196:T213">+O198+E198</f>
        <v>0</v>
      </c>
      <c r="U196" s="19"/>
      <c r="V196" s="19"/>
      <c r="W196" s="19"/>
      <c r="X196" s="19"/>
    </row>
    <row r="197" spans="1:24" s="20" customFormat="1" ht="18.75">
      <c r="A197" s="39"/>
      <c r="B197" s="39" t="s">
        <v>714</v>
      </c>
      <c r="C197" s="614"/>
      <c r="D197" s="40"/>
      <c r="E197" s="85">
        <f aca="true" t="shared" si="7" ref="E197:Q197">+E11</f>
        <v>0</v>
      </c>
      <c r="F197" s="85">
        <f>+F11</f>
        <v>0</v>
      </c>
      <c r="G197" s="85">
        <f>+G11</f>
        <v>0</v>
      </c>
      <c r="H197" s="85">
        <f>+H11</f>
        <v>0</v>
      </c>
      <c r="I197" s="85">
        <f>+I11</f>
        <v>0</v>
      </c>
      <c r="J197" s="95">
        <f t="shared" si="7"/>
        <v>0</v>
      </c>
      <c r="K197" s="62">
        <f t="shared" si="7"/>
        <v>0</v>
      </c>
      <c r="L197" s="62">
        <f t="shared" si="7"/>
        <v>0</v>
      </c>
      <c r="M197" s="62">
        <f t="shared" si="7"/>
        <v>0</v>
      </c>
      <c r="N197" s="62">
        <f t="shared" si="7"/>
        <v>0</v>
      </c>
      <c r="O197" s="62">
        <f t="shared" si="7"/>
        <v>0</v>
      </c>
      <c r="P197" s="62">
        <f t="shared" si="7"/>
        <v>0</v>
      </c>
      <c r="Q197" s="62">
        <f t="shared" si="7"/>
        <v>0</v>
      </c>
      <c r="R197" s="70"/>
      <c r="S197" s="281"/>
      <c r="T197" s="138">
        <f t="shared" si="6"/>
        <v>0</v>
      </c>
      <c r="U197" s="173">
        <v>-1069500</v>
      </c>
      <c r="V197" s="19"/>
      <c r="W197" s="19"/>
      <c r="X197" s="19"/>
    </row>
    <row r="198" spans="1:24" s="20" customFormat="1" ht="18.75">
      <c r="A198" s="41"/>
      <c r="B198" s="41" t="s">
        <v>716</v>
      </c>
      <c r="C198" s="616"/>
      <c r="D198" s="42"/>
      <c r="E198" s="86">
        <f aca="true" t="shared" si="8" ref="E198:Q198">SUM(E132:E134,E89:E90,E32:E42,E18)+E43+E48</f>
        <v>0</v>
      </c>
      <c r="F198" s="86">
        <f>SUM(F132:F134,F89:F90,F32:F42,F18)+F43+F48</f>
        <v>0</v>
      </c>
      <c r="G198" s="86">
        <f>SUM(G132:G134,G89:G90,G32:G42,G18)+G43+G48</f>
        <v>0</v>
      </c>
      <c r="H198" s="86">
        <f>SUM(H132:H134,H89:H90,H32:H42,H18)+H43+H48</f>
        <v>0</v>
      </c>
      <c r="I198" s="86">
        <f>SUM(I132:I134,I89:I90,I32:I42,I18)+I43+I48</f>
        <v>0</v>
      </c>
      <c r="J198" s="63">
        <f t="shared" si="8"/>
        <v>0</v>
      </c>
      <c r="K198" s="63">
        <f t="shared" si="8"/>
        <v>0</v>
      </c>
      <c r="L198" s="63">
        <f t="shared" si="8"/>
        <v>0</v>
      </c>
      <c r="M198" s="63">
        <f t="shared" si="8"/>
        <v>0</v>
      </c>
      <c r="N198" s="63">
        <f t="shared" si="8"/>
        <v>0</v>
      </c>
      <c r="O198" s="63">
        <f t="shared" si="8"/>
        <v>0</v>
      </c>
      <c r="P198" s="63">
        <f t="shared" si="8"/>
        <v>0</v>
      </c>
      <c r="Q198" s="63">
        <f t="shared" si="8"/>
        <v>0</v>
      </c>
      <c r="R198" s="70"/>
      <c r="S198" s="281"/>
      <c r="T198" s="138">
        <f t="shared" si="6"/>
        <v>0</v>
      </c>
      <c r="U198" s="173">
        <v>-5314189</v>
      </c>
      <c r="V198" s="19"/>
      <c r="W198" s="19"/>
      <c r="X198" s="19"/>
    </row>
    <row r="199" spans="1:24" s="20" customFormat="1" ht="18.75">
      <c r="A199" s="41"/>
      <c r="B199" s="41" t="s">
        <v>717</v>
      </c>
      <c r="C199" s="616"/>
      <c r="D199" s="42"/>
      <c r="E199" s="86">
        <f aca="true" t="shared" si="9" ref="E199:Q199">SUM(E73:E83,E88)</f>
        <v>0</v>
      </c>
      <c r="F199" s="86">
        <f>SUM(F73:F83,F88)</f>
        <v>0</v>
      </c>
      <c r="G199" s="86">
        <f>SUM(G73:G83,G88)</f>
        <v>0</v>
      </c>
      <c r="H199" s="86">
        <f>SUM(H73:H83,H88)</f>
        <v>0</v>
      </c>
      <c r="I199" s="86">
        <f>SUM(I73:I83,I88)</f>
        <v>0</v>
      </c>
      <c r="J199" s="63">
        <f t="shared" si="9"/>
        <v>0</v>
      </c>
      <c r="K199" s="63">
        <f t="shared" si="9"/>
        <v>0</v>
      </c>
      <c r="L199" s="63">
        <f t="shared" si="9"/>
        <v>0</v>
      </c>
      <c r="M199" s="63">
        <f t="shared" si="9"/>
        <v>0</v>
      </c>
      <c r="N199" s="63">
        <f t="shared" si="9"/>
        <v>0</v>
      </c>
      <c r="O199" s="63">
        <f t="shared" si="9"/>
        <v>0</v>
      </c>
      <c r="P199" s="63">
        <f t="shared" si="9"/>
        <v>0</v>
      </c>
      <c r="Q199" s="63">
        <f t="shared" si="9"/>
        <v>0</v>
      </c>
      <c r="R199" s="70"/>
      <c r="S199" s="281"/>
      <c r="T199" s="138">
        <f t="shared" si="6"/>
        <v>0</v>
      </c>
      <c r="U199" s="173">
        <v>-17405106</v>
      </c>
      <c r="V199" s="19"/>
      <c r="W199" s="19"/>
      <c r="X199" s="19"/>
    </row>
    <row r="200" spans="1:24" s="33" customFormat="1" ht="18.75">
      <c r="A200" s="41"/>
      <c r="B200" s="41" t="s">
        <v>718</v>
      </c>
      <c r="C200" s="616"/>
      <c r="D200" s="42"/>
      <c r="E200" s="86">
        <f aca="true" t="shared" si="10" ref="E200:Q200">+E100+E102+E52+E53+E54+E121+E111+E108+E105+E96+E95+E110+E120+E113+E49</f>
        <v>0</v>
      </c>
      <c r="F200" s="86">
        <f>+F100+F102+F52+F53+F54+F121+F111+F108+F105+F96+F95+F110+F120+F113+F49</f>
        <v>0</v>
      </c>
      <c r="G200" s="86">
        <f>+G100+G102+G52+G53+G54+G121+G111+G108+G105+G96+G95+G110+G120+G113+G49</f>
        <v>0</v>
      </c>
      <c r="H200" s="86">
        <f>+H100+H102+H52+H53+H54+H121+H111+H108+H105+H96+H95+H110+H120+H113+H49</f>
        <v>0</v>
      </c>
      <c r="I200" s="86">
        <f>+I100+I102+I52+I53+I54+I121+I111+I108+I105+I96+I95+I110+I120+I113+I49</f>
        <v>0</v>
      </c>
      <c r="J200" s="63">
        <f t="shared" si="10"/>
        <v>0</v>
      </c>
      <c r="K200" s="63">
        <f t="shared" si="10"/>
        <v>0</v>
      </c>
      <c r="L200" s="63">
        <f t="shared" si="10"/>
        <v>0</v>
      </c>
      <c r="M200" s="63">
        <f t="shared" si="10"/>
        <v>0</v>
      </c>
      <c r="N200" s="63">
        <f t="shared" si="10"/>
        <v>0</v>
      </c>
      <c r="O200" s="63">
        <f t="shared" si="10"/>
        <v>0</v>
      </c>
      <c r="P200" s="63">
        <f t="shared" si="10"/>
        <v>0</v>
      </c>
      <c r="Q200" s="63">
        <f t="shared" si="10"/>
        <v>0</v>
      </c>
      <c r="R200" s="70"/>
      <c r="S200" s="281"/>
      <c r="T200" s="138">
        <f t="shared" si="6"/>
        <v>0</v>
      </c>
      <c r="U200" s="173">
        <v>-1068166</v>
      </c>
      <c r="V200" s="19"/>
      <c r="W200" s="31"/>
      <c r="X200" s="31"/>
    </row>
    <row r="201" spans="1:24" s="20" customFormat="1" ht="18.75">
      <c r="A201" s="41"/>
      <c r="B201" s="41" t="s">
        <v>1116</v>
      </c>
      <c r="C201" s="616"/>
      <c r="D201" s="42"/>
      <c r="E201" s="86"/>
      <c r="F201" s="86"/>
      <c r="G201" s="86"/>
      <c r="H201" s="86"/>
      <c r="I201" s="86"/>
      <c r="J201" s="96"/>
      <c r="K201" s="63"/>
      <c r="L201" s="63"/>
      <c r="M201" s="63"/>
      <c r="N201" s="63"/>
      <c r="O201" s="63"/>
      <c r="P201" s="63"/>
      <c r="Q201" s="63"/>
      <c r="R201" s="70"/>
      <c r="S201" s="281"/>
      <c r="T201" s="138">
        <f t="shared" si="6"/>
        <v>0</v>
      </c>
      <c r="U201" s="173">
        <v>0</v>
      </c>
      <c r="V201" s="19"/>
      <c r="W201" s="19"/>
      <c r="X201" s="19"/>
    </row>
    <row r="202" spans="1:24" s="20" customFormat="1" ht="18.75">
      <c r="A202" s="41"/>
      <c r="B202" s="41" t="s">
        <v>1117</v>
      </c>
      <c r="C202" s="616"/>
      <c r="D202" s="42"/>
      <c r="E202" s="86">
        <f aca="true" t="shared" si="11" ref="E202:Q202">SUM(E91,E124:E131)</f>
        <v>0</v>
      </c>
      <c r="F202" s="86">
        <f>SUM(F91,F124:F131)</f>
        <v>0</v>
      </c>
      <c r="G202" s="86">
        <f>SUM(G91,G124:G131)</f>
        <v>0</v>
      </c>
      <c r="H202" s="86">
        <f>SUM(H91,H124:H131)</f>
        <v>0</v>
      </c>
      <c r="I202" s="86">
        <f>SUM(I91,I124:I131)</f>
        <v>0</v>
      </c>
      <c r="J202" s="96">
        <f t="shared" si="11"/>
        <v>0</v>
      </c>
      <c r="K202" s="63">
        <f t="shared" si="11"/>
        <v>0</v>
      </c>
      <c r="L202" s="63">
        <f t="shared" si="11"/>
        <v>0</v>
      </c>
      <c r="M202" s="63">
        <f t="shared" si="11"/>
        <v>0</v>
      </c>
      <c r="N202" s="63">
        <f t="shared" si="11"/>
        <v>0</v>
      </c>
      <c r="O202" s="63">
        <f t="shared" si="11"/>
        <v>0</v>
      </c>
      <c r="P202" s="63">
        <f t="shared" si="11"/>
        <v>0</v>
      </c>
      <c r="Q202" s="63">
        <f t="shared" si="11"/>
        <v>0</v>
      </c>
      <c r="R202" s="70"/>
      <c r="S202" s="281"/>
      <c r="T202" s="138">
        <f t="shared" si="6"/>
        <v>0</v>
      </c>
      <c r="U202" s="173">
        <v>-3114517</v>
      </c>
      <c r="V202" s="19"/>
      <c r="W202" s="19"/>
      <c r="X202" s="19"/>
    </row>
    <row r="203" spans="1:24" s="20" customFormat="1" ht="18.75">
      <c r="A203" s="41"/>
      <c r="B203" s="41" t="s">
        <v>1118</v>
      </c>
      <c r="C203" s="616"/>
      <c r="D203" s="42"/>
      <c r="E203" s="86">
        <f>+E19+E25</f>
        <v>0</v>
      </c>
      <c r="F203" s="86">
        <f>+F19+F25</f>
        <v>0</v>
      </c>
      <c r="G203" s="86">
        <f>+G19+G25</f>
        <v>0</v>
      </c>
      <c r="H203" s="86">
        <f>+H19+H25</f>
        <v>0</v>
      </c>
      <c r="I203" s="86">
        <f>+I19+I25</f>
        <v>0</v>
      </c>
      <c r="J203" s="96">
        <f aca="true" t="shared" si="12" ref="J203:Q203">+J19+J25</f>
        <v>0</v>
      </c>
      <c r="K203" s="63">
        <f t="shared" si="12"/>
        <v>0</v>
      </c>
      <c r="L203" s="63">
        <f t="shared" si="12"/>
        <v>0</v>
      </c>
      <c r="M203" s="63">
        <f t="shared" si="12"/>
        <v>0</v>
      </c>
      <c r="N203" s="63">
        <f t="shared" si="12"/>
        <v>0</v>
      </c>
      <c r="O203" s="63">
        <f t="shared" si="12"/>
        <v>0</v>
      </c>
      <c r="P203" s="63">
        <f t="shared" si="12"/>
        <v>0</v>
      </c>
      <c r="Q203" s="63">
        <f t="shared" si="12"/>
        <v>0</v>
      </c>
      <c r="R203" s="70"/>
      <c r="S203" s="281"/>
      <c r="T203" s="138">
        <f t="shared" si="6"/>
        <v>0</v>
      </c>
      <c r="U203" s="173">
        <v>-61200</v>
      </c>
      <c r="V203" s="19"/>
      <c r="W203" s="19"/>
      <c r="X203" s="19"/>
    </row>
    <row r="204" spans="1:24" s="20" customFormat="1" ht="18.75">
      <c r="A204" s="41"/>
      <c r="B204" s="41" t="s">
        <v>1119</v>
      </c>
      <c r="C204" s="616"/>
      <c r="D204" s="42"/>
      <c r="E204" s="86">
        <f>+E55+E58+E61+E65+E68+E69+E44</f>
        <v>0</v>
      </c>
      <c r="F204" s="86">
        <f>+F55+F58+F61+F65+F68+F69+F44</f>
        <v>0</v>
      </c>
      <c r="G204" s="86">
        <f>+G55+G58+G61+G65+G68+G69+G44</f>
        <v>0</v>
      </c>
      <c r="H204" s="86">
        <f>+H55+H58+H61+H65+H68+H69+H44</f>
        <v>0</v>
      </c>
      <c r="I204" s="86">
        <f>+I55+I58+I61+I65+I68+I69+I44</f>
        <v>0</v>
      </c>
      <c r="J204" s="86">
        <f aca="true" t="shared" si="13" ref="J204:Q204">+J55+J58+J61+J65+J68+J69+J44</f>
        <v>0</v>
      </c>
      <c r="K204" s="86">
        <f t="shared" si="13"/>
        <v>0</v>
      </c>
      <c r="L204" s="86">
        <f t="shared" si="13"/>
        <v>0</v>
      </c>
      <c r="M204" s="86">
        <f t="shared" si="13"/>
        <v>0</v>
      </c>
      <c r="N204" s="86">
        <f t="shared" si="13"/>
        <v>0</v>
      </c>
      <c r="O204" s="86">
        <f t="shared" si="13"/>
        <v>0</v>
      </c>
      <c r="P204" s="86">
        <f t="shared" si="13"/>
        <v>0</v>
      </c>
      <c r="Q204" s="86">
        <f t="shared" si="13"/>
        <v>0</v>
      </c>
      <c r="R204" s="70"/>
      <c r="S204" s="281"/>
      <c r="T204" s="138">
        <f t="shared" si="6"/>
        <v>0</v>
      </c>
      <c r="U204" s="173">
        <v>43475</v>
      </c>
      <c r="V204" s="19"/>
      <c r="W204" s="19"/>
      <c r="X204" s="19"/>
    </row>
    <row r="205" spans="1:24" s="20" customFormat="1" ht="18.75">
      <c r="A205" s="41"/>
      <c r="B205" s="41" t="s">
        <v>1120</v>
      </c>
      <c r="C205" s="616"/>
      <c r="D205" s="42"/>
      <c r="E205" s="86">
        <f aca="true" t="shared" si="14" ref="E205:Q205">+E151+E150+E135+E139+E116+E92</f>
        <v>0</v>
      </c>
      <c r="F205" s="86">
        <f>+F151+F150+F135+F139+F116+F92</f>
        <v>0</v>
      </c>
      <c r="G205" s="86">
        <f>+G151+G150+G135+G139+G116+G92</f>
        <v>0</v>
      </c>
      <c r="H205" s="86">
        <f>+H151+H150+H135+H139+H116+H92</f>
        <v>0</v>
      </c>
      <c r="I205" s="86">
        <f>+I151+I150+I135+I139+I116+I92</f>
        <v>0</v>
      </c>
      <c r="J205" s="96">
        <f t="shared" si="14"/>
        <v>0</v>
      </c>
      <c r="K205" s="63">
        <f t="shared" si="14"/>
        <v>0</v>
      </c>
      <c r="L205" s="63">
        <f t="shared" si="14"/>
        <v>0</v>
      </c>
      <c r="M205" s="63">
        <f t="shared" si="14"/>
        <v>0</v>
      </c>
      <c r="N205" s="63">
        <f t="shared" si="14"/>
        <v>0</v>
      </c>
      <c r="O205" s="63">
        <f t="shared" si="14"/>
        <v>0</v>
      </c>
      <c r="P205" s="63">
        <f t="shared" si="14"/>
        <v>0</v>
      </c>
      <c r="Q205" s="63">
        <f t="shared" si="14"/>
        <v>0</v>
      </c>
      <c r="R205" s="70"/>
      <c r="S205" s="281"/>
      <c r="T205" s="138">
        <f t="shared" si="6"/>
        <v>0</v>
      </c>
      <c r="U205" s="173">
        <v>629764</v>
      </c>
      <c r="V205" s="19"/>
      <c r="W205" s="19"/>
      <c r="X205" s="19"/>
    </row>
    <row r="206" spans="1:24" s="20" customFormat="1" ht="18.75">
      <c r="A206" s="41"/>
      <c r="B206" s="41" t="s">
        <v>1121</v>
      </c>
      <c r="C206" s="616"/>
      <c r="D206" s="42"/>
      <c r="E206" s="86"/>
      <c r="F206" s="86"/>
      <c r="G206" s="86"/>
      <c r="H206" s="86"/>
      <c r="I206" s="86"/>
      <c r="J206" s="96"/>
      <c r="K206" s="63"/>
      <c r="L206" s="63"/>
      <c r="M206" s="63"/>
      <c r="N206" s="63"/>
      <c r="O206" s="63"/>
      <c r="P206" s="63"/>
      <c r="Q206" s="63"/>
      <c r="R206" s="70"/>
      <c r="S206" s="281"/>
      <c r="T206" s="138">
        <f t="shared" si="6"/>
        <v>0</v>
      </c>
      <c r="U206" s="173">
        <v>0</v>
      </c>
      <c r="V206" s="19"/>
      <c r="W206" s="19"/>
      <c r="X206" s="19"/>
    </row>
    <row r="207" spans="1:24" s="20" customFormat="1" ht="18.75">
      <c r="A207" s="41"/>
      <c r="B207" s="41" t="s">
        <v>1122</v>
      </c>
      <c r="C207" s="616"/>
      <c r="D207" s="42"/>
      <c r="E207" s="86">
        <f aca="true" t="shared" si="15" ref="E207:Q207">+E142</f>
        <v>0</v>
      </c>
      <c r="F207" s="86">
        <f>+F142</f>
        <v>0</v>
      </c>
      <c r="G207" s="86">
        <f>+G142</f>
        <v>0</v>
      </c>
      <c r="H207" s="86">
        <f>+H142</f>
        <v>0</v>
      </c>
      <c r="I207" s="86">
        <f>+I142</f>
        <v>0</v>
      </c>
      <c r="J207" s="96">
        <f t="shared" si="15"/>
        <v>0</v>
      </c>
      <c r="K207" s="63">
        <f t="shared" si="15"/>
        <v>0</v>
      </c>
      <c r="L207" s="63">
        <f t="shared" si="15"/>
        <v>0</v>
      </c>
      <c r="M207" s="63">
        <f t="shared" si="15"/>
        <v>0</v>
      </c>
      <c r="N207" s="63">
        <f t="shared" si="15"/>
        <v>0</v>
      </c>
      <c r="O207" s="63">
        <f t="shared" si="15"/>
        <v>0</v>
      </c>
      <c r="P207" s="63">
        <f t="shared" si="15"/>
        <v>0</v>
      </c>
      <c r="Q207" s="63">
        <f t="shared" si="15"/>
        <v>0</v>
      </c>
      <c r="R207" s="70"/>
      <c r="S207" s="281"/>
      <c r="T207" s="138">
        <f t="shared" si="6"/>
        <v>0</v>
      </c>
      <c r="U207" s="173">
        <v>5062428</v>
      </c>
      <c r="V207" s="19"/>
      <c r="W207" s="19"/>
      <c r="X207" s="19"/>
    </row>
    <row r="208" spans="1:24" s="20" customFormat="1" ht="18.75">
      <c r="A208" s="41"/>
      <c r="B208" s="41" t="s">
        <v>1123</v>
      </c>
      <c r="C208" s="616"/>
      <c r="D208" s="42"/>
      <c r="E208" s="86">
        <f>+E161+E12</f>
        <v>0</v>
      </c>
      <c r="F208" s="86">
        <f>+F161+F12</f>
        <v>0</v>
      </c>
      <c r="G208" s="86">
        <f>+G161+G12</f>
        <v>0</v>
      </c>
      <c r="H208" s="86">
        <f>+H161+H12</f>
        <v>0</v>
      </c>
      <c r="I208" s="86">
        <f>+I161+I12</f>
        <v>0</v>
      </c>
      <c r="J208" s="96">
        <f aca="true" t="shared" si="16" ref="J208:P208">+J161+J12</f>
        <v>0</v>
      </c>
      <c r="K208" s="63">
        <f t="shared" si="16"/>
        <v>0</v>
      </c>
      <c r="L208" s="63">
        <f t="shared" si="16"/>
        <v>0</v>
      </c>
      <c r="M208" s="63">
        <f t="shared" si="16"/>
        <v>0</v>
      </c>
      <c r="N208" s="63">
        <f t="shared" si="16"/>
        <v>0</v>
      </c>
      <c r="O208" s="63">
        <f t="shared" si="16"/>
        <v>0</v>
      </c>
      <c r="P208" s="63">
        <f t="shared" si="16"/>
        <v>0</v>
      </c>
      <c r="Q208" s="63">
        <f>+Q161+Q12</f>
        <v>0</v>
      </c>
      <c r="R208" s="70"/>
      <c r="S208" s="281"/>
      <c r="T208" s="138">
        <f t="shared" si="6"/>
        <v>0</v>
      </c>
      <c r="U208" s="173">
        <v>985300</v>
      </c>
      <c r="V208" s="19"/>
      <c r="W208" s="19"/>
      <c r="X208" s="19"/>
    </row>
    <row r="209" spans="1:24" s="20" customFormat="1" ht="18.75">
      <c r="A209" s="41"/>
      <c r="B209" s="41" t="s">
        <v>1124</v>
      </c>
      <c r="C209" s="616"/>
      <c r="D209" s="42"/>
      <c r="E209" s="86">
        <f aca="true" t="shared" si="17" ref="E209:Q209">+E154</f>
        <v>0</v>
      </c>
      <c r="F209" s="86">
        <f>+F154</f>
        <v>0</v>
      </c>
      <c r="G209" s="86">
        <f>+G154</f>
        <v>0</v>
      </c>
      <c r="H209" s="86">
        <f>+H154</f>
        <v>0</v>
      </c>
      <c r="I209" s="86">
        <f>+I154</f>
        <v>0</v>
      </c>
      <c r="J209" s="96">
        <f t="shared" si="17"/>
        <v>0</v>
      </c>
      <c r="K209" s="63">
        <f t="shared" si="17"/>
        <v>0</v>
      </c>
      <c r="L209" s="63">
        <f t="shared" si="17"/>
        <v>0</v>
      </c>
      <c r="M209" s="63">
        <f t="shared" si="17"/>
        <v>0</v>
      </c>
      <c r="N209" s="63">
        <f t="shared" si="17"/>
        <v>0</v>
      </c>
      <c r="O209" s="63">
        <f t="shared" si="17"/>
        <v>0</v>
      </c>
      <c r="P209" s="63">
        <f t="shared" si="17"/>
        <v>0</v>
      </c>
      <c r="Q209" s="63">
        <f t="shared" si="17"/>
        <v>0</v>
      </c>
      <c r="R209" s="70"/>
      <c r="S209" s="281"/>
      <c r="T209" s="138">
        <f t="shared" si="6"/>
        <v>0</v>
      </c>
      <c r="U209" s="173">
        <v>103683</v>
      </c>
      <c r="V209" s="19"/>
      <c r="W209" s="19"/>
      <c r="X209" s="19"/>
    </row>
    <row r="210" spans="1:24" s="20" customFormat="1" ht="18.75">
      <c r="A210" s="41"/>
      <c r="B210" s="41" t="s">
        <v>1125</v>
      </c>
      <c r="C210" s="616"/>
      <c r="D210" s="42"/>
      <c r="E210" s="86">
        <f>E159+E157+E158</f>
        <v>0</v>
      </c>
      <c r="F210" s="86">
        <f>F159+F157+F158</f>
        <v>0</v>
      </c>
      <c r="G210" s="86">
        <f>G159+G157+G158</f>
        <v>0</v>
      </c>
      <c r="H210" s="86">
        <f>H159+H157+H158</f>
        <v>0</v>
      </c>
      <c r="I210" s="86">
        <f>I159+I157+I158</f>
        <v>0</v>
      </c>
      <c r="J210" s="96">
        <f aca="true" t="shared" si="18" ref="J210:Q210">J159+J157+J158</f>
        <v>0</v>
      </c>
      <c r="K210" s="63">
        <f t="shared" si="18"/>
        <v>0</v>
      </c>
      <c r="L210" s="63">
        <f t="shared" si="18"/>
        <v>0</v>
      </c>
      <c r="M210" s="63">
        <f t="shared" si="18"/>
        <v>0</v>
      </c>
      <c r="N210" s="63">
        <f t="shared" si="18"/>
        <v>0</v>
      </c>
      <c r="O210" s="63">
        <f t="shared" si="18"/>
        <v>0</v>
      </c>
      <c r="P210" s="63">
        <f t="shared" si="18"/>
        <v>0</v>
      </c>
      <c r="Q210" s="63">
        <f t="shared" si="18"/>
        <v>0</v>
      </c>
      <c r="R210" s="70"/>
      <c r="S210" s="281"/>
      <c r="T210" s="138">
        <f t="shared" si="6"/>
        <v>0</v>
      </c>
      <c r="U210" s="173">
        <v>-139760</v>
      </c>
      <c r="V210" s="19"/>
      <c r="W210" s="19"/>
      <c r="X210" s="19"/>
    </row>
    <row r="211" spans="1:24" s="20" customFormat="1" ht="29.25" customHeight="1">
      <c r="A211" s="41"/>
      <c r="B211" s="41" t="s">
        <v>1126</v>
      </c>
      <c r="C211" s="616"/>
      <c r="D211" s="42"/>
      <c r="E211" s="86">
        <f aca="true" t="shared" si="19" ref="E211:Q211">+E146+E145+E144+E147</f>
        <v>0</v>
      </c>
      <c r="F211" s="86">
        <f>+F146+F145+F144+F147</f>
        <v>0</v>
      </c>
      <c r="G211" s="86">
        <f>+G146+G145+G144+G147</f>
        <v>0</v>
      </c>
      <c r="H211" s="86">
        <f>+H146+H145+H144+H147</f>
        <v>0</v>
      </c>
      <c r="I211" s="86">
        <f>+I146+I145+I144+I147</f>
        <v>0</v>
      </c>
      <c r="J211" s="96">
        <f t="shared" si="19"/>
        <v>0</v>
      </c>
      <c r="K211" s="63">
        <f t="shared" si="19"/>
        <v>0</v>
      </c>
      <c r="L211" s="63">
        <f t="shared" si="19"/>
        <v>0</v>
      </c>
      <c r="M211" s="63">
        <f t="shared" si="19"/>
        <v>0</v>
      </c>
      <c r="N211" s="63">
        <f t="shared" si="19"/>
        <v>0</v>
      </c>
      <c r="O211" s="63">
        <f t="shared" si="19"/>
        <v>0</v>
      </c>
      <c r="P211" s="63">
        <f t="shared" si="19"/>
        <v>0</v>
      </c>
      <c r="Q211" s="63">
        <f t="shared" si="19"/>
        <v>0</v>
      </c>
      <c r="R211" s="70"/>
      <c r="S211" s="281"/>
      <c r="T211" s="138">
        <f t="shared" si="6"/>
        <v>0</v>
      </c>
      <c r="U211" s="173">
        <v>0</v>
      </c>
      <c r="V211" s="19"/>
      <c r="W211" s="19"/>
      <c r="X211" s="19"/>
    </row>
    <row r="212" spans="1:24" s="20" customFormat="1" ht="18.75">
      <c r="A212" s="41"/>
      <c r="B212" s="41" t="s">
        <v>1127</v>
      </c>
      <c r="C212" s="616"/>
      <c r="D212" s="42"/>
      <c r="E212" s="86">
        <f aca="true" t="shared" si="20" ref="E212:Q212">+E170+E70+E29+E20+E13+E114</f>
        <v>0</v>
      </c>
      <c r="F212" s="86">
        <f>+F170+F70+F29+F20+F13+F114</f>
        <v>0</v>
      </c>
      <c r="G212" s="86">
        <f>+G170+G70+G29+G20+G13+G114</f>
        <v>0</v>
      </c>
      <c r="H212" s="86">
        <f>+H170+H70+H29+H20+H13+H114</f>
        <v>0</v>
      </c>
      <c r="I212" s="86">
        <f>+I170+I70+I29+I20+I13+I114</f>
        <v>0</v>
      </c>
      <c r="J212" s="96">
        <f t="shared" si="20"/>
        <v>0</v>
      </c>
      <c r="K212" s="63">
        <f t="shared" si="20"/>
        <v>0</v>
      </c>
      <c r="L212" s="63">
        <f t="shared" si="20"/>
        <v>0</v>
      </c>
      <c r="M212" s="63">
        <f t="shared" si="20"/>
        <v>0</v>
      </c>
      <c r="N212" s="63">
        <f t="shared" si="20"/>
        <v>0</v>
      </c>
      <c r="O212" s="63">
        <f t="shared" si="20"/>
        <v>0</v>
      </c>
      <c r="P212" s="63">
        <f t="shared" si="20"/>
        <v>0</v>
      </c>
      <c r="Q212" s="63">
        <f t="shared" si="20"/>
        <v>0</v>
      </c>
      <c r="R212" s="70"/>
      <c r="S212" s="281"/>
      <c r="T212" s="138">
        <f t="shared" si="6"/>
        <v>0</v>
      </c>
      <c r="U212" s="173">
        <v>424300</v>
      </c>
      <c r="V212" s="19"/>
      <c r="W212" s="19"/>
      <c r="X212" s="19"/>
    </row>
    <row r="213" spans="1:24" s="20" customFormat="1" ht="18.75">
      <c r="A213" s="41"/>
      <c r="B213" s="41" t="s">
        <v>1128</v>
      </c>
      <c r="C213" s="616"/>
      <c r="D213" s="42"/>
      <c r="E213" s="86">
        <f aca="true" t="shared" si="21" ref="E213:Q213">SUM(E171:E193)-E181</f>
        <v>0</v>
      </c>
      <c r="F213" s="86">
        <f>SUM(F171:F193)-F181</f>
        <v>0</v>
      </c>
      <c r="G213" s="86">
        <f>SUM(G171:G193)-G181</f>
        <v>0</v>
      </c>
      <c r="H213" s="86">
        <f>SUM(H171:H193)-H181</f>
        <v>0</v>
      </c>
      <c r="I213" s="86">
        <f>SUM(I171:I193)-I181</f>
        <v>0</v>
      </c>
      <c r="J213" s="96">
        <f t="shared" si="21"/>
        <v>0</v>
      </c>
      <c r="K213" s="63">
        <f t="shared" si="21"/>
        <v>0</v>
      </c>
      <c r="L213" s="63">
        <f t="shared" si="21"/>
        <v>0</v>
      </c>
      <c r="M213" s="63">
        <f t="shared" si="21"/>
        <v>0</v>
      </c>
      <c r="N213" s="63">
        <f t="shared" si="21"/>
        <v>0</v>
      </c>
      <c r="O213" s="63">
        <f t="shared" si="21"/>
        <v>0</v>
      </c>
      <c r="P213" s="63">
        <f t="shared" si="21"/>
        <v>0</v>
      </c>
      <c r="Q213" s="63">
        <f t="shared" si="21"/>
        <v>0</v>
      </c>
      <c r="R213" s="70"/>
      <c r="S213" s="281"/>
      <c r="T213" s="138">
        <f t="shared" si="6"/>
        <v>0</v>
      </c>
      <c r="U213" s="173">
        <v>9772017</v>
      </c>
      <c r="V213" s="19"/>
      <c r="W213" s="19"/>
      <c r="X213" s="19"/>
    </row>
    <row r="214" spans="1:24" s="20" customFormat="1" ht="19.5" thickBot="1">
      <c r="A214" s="43"/>
      <c r="B214" s="43">
        <v>900201</v>
      </c>
      <c r="C214" s="617"/>
      <c r="D214" s="44" t="s">
        <v>1447</v>
      </c>
      <c r="E214" s="87">
        <f>+E215-E213</f>
        <v>0</v>
      </c>
      <c r="F214" s="87">
        <f>+F215-F213</f>
        <v>0</v>
      </c>
      <c r="G214" s="87">
        <f>+G215-G213</f>
        <v>0</v>
      </c>
      <c r="H214" s="87">
        <f>+H215-H213</f>
        <v>0</v>
      </c>
      <c r="I214" s="87">
        <f>+I215-I213</f>
        <v>0</v>
      </c>
      <c r="J214" s="97">
        <f aca="true" t="shared" si="22" ref="J214:Q214">+J215-J213</f>
        <v>0</v>
      </c>
      <c r="K214" s="64">
        <f t="shared" si="22"/>
        <v>0</v>
      </c>
      <c r="L214" s="64">
        <f t="shared" si="22"/>
        <v>0</v>
      </c>
      <c r="M214" s="64">
        <f t="shared" si="22"/>
        <v>0</v>
      </c>
      <c r="N214" s="64">
        <f t="shared" si="22"/>
        <v>0</v>
      </c>
      <c r="O214" s="64">
        <f t="shared" si="22"/>
        <v>0</v>
      </c>
      <c r="P214" s="64">
        <f t="shared" si="22"/>
        <v>0</v>
      </c>
      <c r="Q214" s="64">
        <f t="shared" si="22"/>
        <v>0</v>
      </c>
      <c r="R214" s="70"/>
      <c r="S214" s="281"/>
      <c r="T214" s="138" t="e">
        <f>+#REF!+#REF!</f>
        <v>#REF!</v>
      </c>
      <c r="U214" s="173">
        <v>-20923488</v>
      </c>
      <c r="V214" s="19"/>
      <c r="W214" s="19"/>
      <c r="X214" s="19"/>
    </row>
    <row r="215" spans="1:24" s="20" customFormat="1" ht="19.5" thickBot="1">
      <c r="A215" s="45"/>
      <c r="B215" s="45" t="s">
        <v>1448</v>
      </c>
      <c r="C215" s="615"/>
      <c r="D215" s="46"/>
      <c r="E215" s="65">
        <f aca="true" t="shared" si="23" ref="E215:Q215">SUM(E197:E213)</f>
        <v>0</v>
      </c>
      <c r="F215" s="65">
        <f>SUM(F197:F213)</f>
        <v>0</v>
      </c>
      <c r="G215" s="65">
        <f>SUM(G197:G213)</f>
        <v>0</v>
      </c>
      <c r="H215" s="65">
        <f>SUM(H197:H213)</f>
        <v>0</v>
      </c>
      <c r="I215" s="65">
        <f>SUM(I197:I213)</f>
        <v>0</v>
      </c>
      <c r="J215" s="65">
        <f t="shared" si="23"/>
        <v>0</v>
      </c>
      <c r="K215" s="65">
        <f t="shared" si="23"/>
        <v>0</v>
      </c>
      <c r="L215" s="65">
        <f t="shared" si="23"/>
        <v>0</v>
      </c>
      <c r="M215" s="65">
        <f t="shared" si="23"/>
        <v>0</v>
      </c>
      <c r="N215" s="65">
        <f t="shared" si="23"/>
        <v>0</v>
      </c>
      <c r="O215" s="65">
        <f t="shared" si="23"/>
        <v>0</v>
      </c>
      <c r="P215" s="65">
        <f t="shared" si="23"/>
        <v>0</v>
      </c>
      <c r="Q215" s="65">
        <f t="shared" si="23"/>
        <v>0</v>
      </c>
      <c r="R215" s="70"/>
      <c r="S215" s="281"/>
      <c r="T215" s="138">
        <f>+O216+E216</f>
        <v>0</v>
      </c>
      <c r="U215" s="173">
        <v>-11151471</v>
      </c>
      <c r="V215" s="19"/>
      <c r="W215" s="19"/>
      <c r="X215" s="19"/>
    </row>
    <row r="216" spans="1:24" s="20" customFormat="1" ht="18">
      <c r="A216" s="47"/>
      <c r="B216" s="47"/>
      <c r="C216" s="47"/>
      <c r="D216" s="8"/>
      <c r="E216" s="92">
        <f aca="true" t="shared" si="24" ref="E216:P216">E215-E194</f>
        <v>0</v>
      </c>
      <c r="F216" s="92"/>
      <c r="G216" s="92">
        <f t="shared" si="24"/>
        <v>0</v>
      </c>
      <c r="H216" s="92">
        <f t="shared" si="24"/>
        <v>0</v>
      </c>
      <c r="I216" s="92"/>
      <c r="J216" s="92">
        <f t="shared" si="24"/>
        <v>0</v>
      </c>
      <c r="K216" s="92">
        <f t="shared" si="24"/>
        <v>0</v>
      </c>
      <c r="L216" s="92">
        <f t="shared" si="24"/>
        <v>0</v>
      </c>
      <c r="M216" s="92">
        <f t="shared" si="24"/>
        <v>0</v>
      </c>
      <c r="N216" s="92">
        <f t="shared" si="24"/>
        <v>0</v>
      </c>
      <c r="O216" s="92">
        <f t="shared" si="24"/>
        <v>0</v>
      </c>
      <c r="P216" s="92">
        <f t="shared" si="24"/>
        <v>0</v>
      </c>
      <c r="Q216" s="92">
        <f>Q215-Q194</f>
        <v>0</v>
      </c>
      <c r="R216" s="52"/>
      <c r="S216" s="19"/>
      <c r="T216" s="138">
        <f aca="true" t="shared" si="25" ref="T216:T279">+O218+E218</f>
        <v>0</v>
      </c>
      <c r="U216" s="173">
        <v>0</v>
      </c>
      <c r="V216" s="19"/>
      <c r="W216" s="19"/>
      <c r="X216" s="19"/>
    </row>
    <row r="217" spans="1:24" s="20" customFormat="1" ht="20.25">
      <c r="A217" s="53"/>
      <c r="B217" s="53"/>
      <c r="C217" s="53"/>
      <c r="D217" s="48"/>
      <c r="E217" s="54"/>
      <c r="F217" s="54"/>
      <c r="G217" s="54"/>
      <c r="H217" s="54"/>
      <c r="I217" s="54"/>
      <c r="J217" s="54"/>
      <c r="K217" s="54"/>
      <c r="L217" s="54"/>
      <c r="M217" s="54"/>
      <c r="N217" s="54"/>
      <c r="O217" s="54"/>
      <c r="P217" s="54"/>
      <c r="Q217" s="55"/>
      <c r="R217" s="55"/>
      <c r="S217" s="19"/>
      <c r="T217" s="138">
        <f t="shared" si="25"/>
        <v>0</v>
      </c>
      <c r="U217" s="19"/>
      <c r="V217" s="19"/>
      <c r="W217" s="19"/>
      <c r="X217" s="19"/>
    </row>
    <row r="218" spans="1:24" s="20" customFormat="1" ht="20.25">
      <c r="A218" s="53"/>
      <c r="B218" s="53"/>
      <c r="C218" s="53"/>
      <c r="D218" s="48"/>
      <c r="E218" s="54">
        <f aca="true" t="shared" si="26" ref="E218:Q218">SUM(E197:E213)-E215</f>
        <v>0</v>
      </c>
      <c r="F218" s="54"/>
      <c r="G218" s="54">
        <f t="shared" si="26"/>
        <v>0</v>
      </c>
      <c r="H218" s="54">
        <f t="shared" si="26"/>
        <v>0</v>
      </c>
      <c r="I218" s="54"/>
      <c r="J218" s="54">
        <f t="shared" si="26"/>
        <v>0</v>
      </c>
      <c r="K218" s="54">
        <f t="shared" si="26"/>
        <v>0</v>
      </c>
      <c r="L218" s="54">
        <f t="shared" si="26"/>
        <v>0</v>
      </c>
      <c r="M218" s="54">
        <f t="shared" si="26"/>
        <v>0</v>
      </c>
      <c r="N218" s="54">
        <f t="shared" si="26"/>
        <v>0</v>
      </c>
      <c r="O218" s="54">
        <f t="shared" si="26"/>
        <v>0</v>
      </c>
      <c r="P218" s="54">
        <f t="shared" si="26"/>
        <v>0</v>
      </c>
      <c r="Q218" s="54">
        <f t="shared" si="26"/>
        <v>0</v>
      </c>
      <c r="R218" s="55"/>
      <c r="S218" s="19"/>
      <c r="T218" s="138">
        <f t="shared" si="25"/>
        <v>0</v>
      </c>
      <c r="U218" s="19"/>
      <c r="V218" s="19"/>
      <c r="W218" s="19"/>
      <c r="X218" s="19"/>
    </row>
    <row r="219" spans="1:24" s="20" customFormat="1" ht="20.25">
      <c r="A219" s="53"/>
      <c r="B219" s="53"/>
      <c r="C219" s="53"/>
      <c r="D219" s="48"/>
      <c r="E219" s="54"/>
      <c r="F219" s="54"/>
      <c r="G219" s="54"/>
      <c r="H219" s="54"/>
      <c r="I219" s="54"/>
      <c r="J219" s="54"/>
      <c r="K219" s="54"/>
      <c r="L219" s="54"/>
      <c r="M219" s="54"/>
      <c r="N219" s="54"/>
      <c r="O219" s="54"/>
      <c r="P219" s="54"/>
      <c r="Q219" s="55"/>
      <c r="R219" s="55"/>
      <c r="S219" s="19"/>
      <c r="T219" s="138">
        <f t="shared" si="25"/>
        <v>0</v>
      </c>
      <c r="U219" s="19"/>
      <c r="V219" s="19"/>
      <c r="W219" s="19"/>
      <c r="X219" s="19"/>
    </row>
    <row r="220" spans="1:24" s="20" customFormat="1" ht="20.25">
      <c r="A220" s="56"/>
      <c r="B220" s="56"/>
      <c r="C220" s="56"/>
      <c r="D220" s="48"/>
      <c r="E220" s="57"/>
      <c r="F220" s="57"/>
      <c r="G220" s="57"/>
      <c r="H220" s="57"/>
      <c r="I220" s="57"/>
      <c r="J220" s="57"/>
      <c r="K220" s="57"/>
      <c r="L220" s="57"/>
      <c r="M220" s="57"/>
      <c r="N220" s="57"/>
      <c r="O220" s="57"/>
      <c r="P220" s="57"/>
      <c r="Q220" s="58"/>
      <c r="R220" s="58"/>
      <c r="S220" s="19"/>
      <c r="T220" s="138">
        <f t="shared" si="25"/>
        <v>0</v>
      </c>
      <c r="U220" s="19"/>
      <c r="V220" s="19"/>
      <c r="W220" s="19"/>
      <c r="X220" s="19"/>
    </row>
    <row r="221" spans="1:24" s="20" customFormat="1" ht="20.25">
      <c r="A221" s="56"/>
      <c r="B221" s="56"/>
      <c r="C221" s="56"/>
      <c r="D221" s="48"/>
      <c r="E221" s="57"/>
      <c r="F221" s="57"/>
      <c r="G221" s="57"/>
      <c r="H221" s="57"/>
      <c r="I221" s="57"/>
      <c r="J221" s="57"/>
      <c r="K221" s="57"/>
      <c r="L221" s="57"/>
      <c r="M221" s="57"/>
      <c r="N221" s="57"/>
      <c r="O221" s="57"/>
      <c r="P221" s="57"/>
      <c r="Q221" s="58"/>
      <c r="R221" s="58"/>
      <c r="S221" s="19"/>
      <c r="T221" s="138">
        <f t="shared" si="25"/>
        <v>0</v>
      </c>
      <c r="U221" s="19"/>
      <c r="V221" s="19"/>
      <c r="W221" s="19"/>
      <c r="X221" s="19"/>
    </row>
    <row r="222" spans="1:24" s="20" customFormat="1" ht="18">
      <c r="A222" s="56"/>
      <c r="B222" s="56"/>
      <c r="C222" s="56"/>
      <c r="D222" s="8"/>
      <c r="E222" s="58"/>
      <c r="F222" s="58"/>
      <c r="G222" s="58"/>
      <c r="H222" s="58"/>
      <c r="I222" s="58"/>
      <c r="J222" s="58"/>
      <c r="K222" s="58"/>
      <c r="L222" s="58"/>
      <c r="M222" s="58"/>
      <c r="N222" s="58"/>
      <c r="O222" s="58"/>
      <c r="P222" s="58"/>
      <c r="Q222" s="58"/>
      <c r="R222" s="58"/>
      <c r="S222" s="19"/>
      <c r="T222" s="138">
        <f t="shared" si="25"/>
        <v>0</v>
      </c>
      <c r="U222" s="19"/>
      <c r="V222" s="19"/>
      <c r="W222" s="19"/>
      <c r="X222" s="19"/>
    </row>
    <row r="223" spans="1:24" s="20" customFormat="1" ht="18">
      <c r="A223" s="56"/>
      <c r="B223" s="56"/>
      <c r="C223" s="56"/>
      <c r="D223" s="8"/>
      <c r="E223" s="58"/>
      <c r="F223" s="58"/>
      <c r="G223" s="58"/>
      <c r="H223" s="58"/>
      <c r="I223" s="58"/>
      <c r="J223" s="58"/>
      <c r="K223" s="58"/>
      <c r="L223" s="58"/>
      <c r="M223" s="58"/>
      <c r="N223" s="58"/>
      <c r="O223" s="58"/>
      <c r="P223" s="58"/>
      <c r="Q223" s="58"/>
      <c r="R223" s="58"/>
      <c r="S223" s="19"/>
      <c r="T223" s="138">
        <f t="shared" si="25"/>
        <v>0</v>
      </c>
      <c r="U223" s="19"/>
      <c r="V223" s="19"/>
      <c r="W223" s="19"/>
      <c r="X223" s="19"/>
    </row>
    <row r="224" spans="1:24" s="20" customFormat="1" ht="44.25" customHeight="1">
      <c r="A224" s="56"/>
      <c r="B224" s="56"/>
      <c r="C224" s="56"/>
      <c r="D224" s="8"/>
      <c r="E224" s="58"/>
      <c r="F224" s="58"/>
      <c r="G224" s="58"/>
      <c r="H224" s="58"/>
      <c r="I224" s="58"/>
      <c r="J224" s="58"/>
      <c r="K224" s="58"/>
      <c r="L224" s="58"/>
      <c r="M224" s="58"/>
      <c r="N224" s="58"/>
      <c r="O224" s="58"/>
      <c r="P224" s="58"/>
      <c r="Q224" s="58"/>
      <c r="R224" s="58"/>
      <c r="S224" s="19"/>
      <c r="T224" s="138">
        <f t="shared" si="25"/>
        <v>0</v>
      </c>
      <c r="U224" s="19"/>
      <c r="V224" s="19"/>
      <c r="W224" s="19"/>
      <c r="X224" s="19"/>
    </row>
    <row r="225" spans="1:24" s="20" customFormat="1" ht="18">
      <c r="A225" s="56"/>
      <c r="B225" s="56"/>
      <c r="C225" s="56"/>
      <c r="D225" s="8"/>
      <c r="E225" s="58"/>
      <c r="F225" s="58"/>
      <c r="G225" s="58"/>
      <c r="H225" s="58"/>
      <c r="I225" s="58"/>
      <c r="J225" s="58"/>
      <c r="K225" s="58"/>
      <c r="L225" s="58"/>
      <c r="M225" s="58"/>
      <c r="N225" s="58"/>
      <c r="O225" s="58"/>
      <c r="P225" s="58"/>
      <c r="Q225" s="58"/>
      <c r="R225" s="58"/>
      <c r="S225" s="19"/>
      <c r="T225" s="138">
        <f t="shared" si="25"/>
        <v>0</v>
      </c>
      <c r="U225" s="19"/>
      <c r="V225" s="19"/>
      <c r="W225" s="19"/>
      <c r="X225" s="19"/>
    </row>
    <row r="226" spans="1:24" s="20" customFormat="1" ht="18">
      <c r="A226" s="56"/>
      <c r="B226" s="56"/>
      <c r="C226" s="56"/>
      <c r="D226" s="8"/>
      <c r="E226" s="58"/>
      <c r="F226" s="58"/>
      <c r="G226" s="58"/>
      <c r="H226" s="58"/>
      <c r="I226" s="58"/>
      <c r="J226" s="58"/>
      <c r="K226" s="58"/>
      <c r="L226" s="58"/>
      <c r="M226" s="58"/>
      <c r="N226" s="58"/>
      <c r="O226" s="58"/>
      <c r="P226" s="58"/>
      <c r="Q226" s="58"/>
      <c r="R226" s="58"/>
      <c r="S226" s="19"/>
      <c r="T226" s="138">
        <f t="shared" si="25"/>
        <v>0</v>
      </c>
      <c r="U226" s="19"/>
      <c r="V226" s="19"/>
      <c r="W226" s="19"/>
      <c r="X226" s="19"/>
    </row>
    <row r="227" spans="1:24" s="20" customFormat="1" ht="18">
      <c r="A227" s="56"/>
      <c r="B227" s="56"/>
      <c r="C227" s="56"/>
      <c r="D227" s="8"/>
      <c r="E227" s="58"/>
      <c r="F227" s="58"/>
      <c r="G227" s="58"/>
      <c r="H227" s="58"/>
      <c r="I227" s="58"/>
      <c r="J227" s="58"/>
      <c r="K227" s="58"/>
      <c r="L227" s="58"/>
      <c r="M227" s="58"/>
      <c r="N227" s="58"/>
      <c r="O227" s="58"/>
      <c r="P227" s="58"/>
      <c r="Q227" s="58"/>
      <c r="R227" s="58"/>
      <c r="S227" s="19"/>
      <c r="T227" s="138">
        <f t="shared" si="25"/>
        <v>0</v>
      </c>
      <c r="U227" s="19"/>
      <c r="V227" s="19"/>
      <c r="W227" s="19"/>
      <c r="X227" s="19"/>
    </row>
    <row r="228" spans="1:24" s="20" customFormat="1" ht="18">
      <c r="A228" s="56"/>
      <c r="B228" s="56"/>
      <c r="C228" s="56"/>
      <c r="D228" s="8"/>
      <c r="E228" s="58"/>
      <c r="F228" s="58"/>
      <c r="G228" s="58"/>
      <c r="H228" s="58"/>
      <c r="I228" s="58"/>
      <c r="J228" s="58"/>
      <c r="K228" s="58"/>
      <c r="L228" s="58"/>
      <c r="M228" s="58"/>
      <c r="N228" s="58"/>
      <c r="O228" s="58"/>
      <c r="P228" s="58"/>
      <c r="Q228" s="58"/>
      <c r="R228" s="58"/>
      <c r="S228" s="19"/>
      <c r="T228" s="138">
        <f t="shared" si="25"/>
        <v>0</v>
      </c>
      <c r="U228" s="19"/>
      <c r="V228" s="19"/>
      <c r="W228" s="19"/>
      <c r="X228" s="19"/>
    </row>
    <row r="229" spans="1:24" s="20" customFormat="1" ht="18">
      <c r="A229" s="56"/>
      <c r="B229" s="56"/>
      <c r="C229" s="56"/>
      <c r="D229" s="8"/>
      <c r="E229" s="58"/>
      <c r="F229" s="58"/>
      <c r="G229" s="58"/>
      <c r="H229" s="58"/>
      <c r="I229" s="58"/>
      <c r="J229" s="58"/>
      <c r="K229" s="58"/>
      <c r="L229" s="58"/>
      <c r="M229" s="58"/>
      <c r="N229" s="58"/>
      <c r="O229" s="58"/>
      <c r="P229" s="58"/>
      <c r="Q229" s="58"/>
      <c r="R229" s="58"/>
      <c r="S229" s="19"/>
      <c r="T229" s="138">
        <f t="shared" si="25"/>
        <v>0</v>
      </c>
      <c r="U229" s="19"/>
      <c r="V229" s="19"/>
      <c r="W229" s="19"/>
      <c r="X229" s="19"/>
    </row>
    <row r="230" spans="1:24" s="20" customFormat="1" ht="18">
      <c r="A230" s="56"/>
      <c r="B230" s="56"/>
      <c r="C230" s="56"/>
      <c r="D230" s="8"/>
      <c r="E230" s="58"/>
      <c r="F230" s="58"/>
      <c r="G230" s="58"/>
      <c r="H230" s="58"/>
      <c r="I230" s="58"/>
      <c r="J230" s="58"/>
      <c r="K230" s="58"/>
      <c r="L230" s="58"/>
      <c r="M230" s="58"/>
      <c r="N230" s="58"/>
      <c r="O230" s="58"/>
      <c r="P230" s="58"/>
      <c r="Q230" s="58"/>
      <c r="R230" s="58"/>
      <c r="S230" s="19"/>
      <c r="T230" s="138">
        <f t="shared" si="25"/>
        <v>0</v>
      </c>
      <c r="U230" s="19"/>
      <c r="V230" s="19"/>
      <c r="W230" s="19"/>
      <c r="X230" s="19"/>
    </row>
    <row r="231" spans="1:24" s="20" customFormat="1" ht="18">
      <c r="A231" s="56"/>
      <c r="B231" s="56"/>
      <c r="C231" s="56"/>
      <c r="D231" s="8"/>
      <c r="E231" s="58"/>
      <c r="F231" s="58"/>
      <c r="G231" s="58"/>
      <c r="H231" s="58"/>
      <c r="I231" s="58"/>
      <c r="J231" s="58"/>
      <c r="K231" s="58"/>
      <c r="L231" s="58"/>
      <c r="M231" s="58"/>
      <c r="N231" s="58"/>
      <c r="O231" s="58"/>
      <c r="P231" s="58"/>
      <c r="Q231" s="58"/>
      <c r="R231" s="58"/>
      <c r="S231" s="19"/>
      <c r="T231" s="138">
        <f t="shared" si="25"/>
        <v>0</v>
      </c>
      <c r="U231" s="19"/>
      <c r="V231" s="19"/>
      <c r="W231" s="19"/>
      <c r="X231" s="19"/>
    </row>
    <row r="232" spans="1:24" s="20" customFormat="1" ht="18">
      <c r="A232" s="56"/>
      <c r="B232" s="56"/>
      <c r="C232" s="56"/>
      <c r="D232" s="8"/>
      <c r="E232" s="58"/>
      <c r="F232" s="58"/>
      <c r="G232" s="58"/>
      <c r="H232" s="58"/>
      <c r="I232" s="58"/>
      <c r="J232" s="58"/>
      <c r="K232" s="58"/>
      <c r="L232" s="58"/>
      <c r="M232" s="58"/>
      <c r="N232" s="58"/>
      <c r="O232" s="58"/>
      <c r="P232" s="58"/>
      <c r="Q232" s="58"/>
      <c r="R232" s="58"/>
      <c r="S232" s="19"/>
      <c r="T232" s="138">
        <f t="shared" si="25"/>
        <v>0</v>
      </c>
      <c r="U232" s="19"/>
      <c r="V232" s="19"/>
      <c r="W232" s="19"/>
      <c r="X232" s="19"/>
    </row>
    <row r="233" spans="1:24" s="20" customFormat="1" ht="18">
      <c r="A233" s="56"/>
      <c r="B233" s="56"/>
      <c r="C233" s="56"/>
      <c r="D233" s="8"/>
      <c r="E233" s="58"/>
      <c r="F233" s="58"/>
      <c r="G233" s="58"/>
      <c r="H233" s="58"/>
      <c r="I233" s="58"/>
      <c r="J233" s="58"/>
      <c r="K233" s="58"/>
      <c r="L233" s="58"/>
      <c r="M233" s="58"/>
      <c r="N233" s="58"/>
      <c r="O233" s="58"/>
      <c r="P233" s="58"/>
      <c r="Q233" s="58"/>
      <c r="R233" s="58"/>
      <c r="S233" s="19"/>
      <c r="T233" s="138">
        <f t="shared" si="25"/>
        <v>0</v>
      </c>
      <c r="U233" s="19"/>
      <c r="V233" s="19"/>
      <c r="W233" s="19"/>
      <c r="X233" s="19"/>
    </row>
    <row r="234" spans="1:24" s="20" customFormat="1" ht="18">
      <c r="A234" s="56"/>
      <c r="B234" s="56"/>
      <c r="C234" s="56"/>
      <c r="D234" s="8"/>
      <c r="E234" s="58"/>
      <c r="F234" s="58"/>
      <c r="G234" s="58"/>
      <c r="H234" s="58"/>
      <c r="I234" s="58"/>
      <c r="J234" s="58"/>
      <c r="K234" s="58"/>
      <c r="L234" s="58"/>
      <c r="M234" s="58"/>
      <c r="N234" s="58"/>
      <c r="O234" s="58"/>
      <c r="P234" s="58"/>
      <c r="Q234" s="58"/>
      <c r="R234" s="58"/>
      <c r="S234" s="19"/>
      <c r="T234" s="138">
        <f t="shared" si="25"/>
        <v>0</v>
      </c>
      <c r="U234" s="19"/>
      <c r="V234" s="19"/>
      <c r="W234" s="19"/>
      <c r="X234" s="19"/>
    </row>
    <row r="235" spans="1:24" s="20" customFormat="1" ht="18">
      <c r="A235" s="56"/>
      <c r="B235" s="56"/>
      <c r="C235" s="56"/>
      <c r="D235" s="8"/>
      <c r="E235" s="58"/>
      <c r="F235" s="58"/>
      <c r="G235" s="58"/>
      <c r="H235" s="58"/>
      <c r="I235" s="58"/>
      <c r="J235" s="58"/>
      <c r="K235" s="58"/>
      <c r="L235" s="58"/>
      <c r="M235" s="58"/>
      <c r="N235" s="58"/>
      <c r="O235" s="58"/>
      <c r="P235" s="58"/>
      <c r="Q235" s="58"/>
      <c r="R235" s="58"/>
      <c r="S235" s="19"/>
      <c r="T235" s="138">
        <f t="shared" si="25"/>
        <v>0</v>
      </c>
      <c r="U235" s="19"/>
      <c r="V235" s="19"/>
      <c r="W235" s="19"/>
      <c r="X235" s="19"/>
    </row>
    <row r="236" spans="1:24" s="20" customFormat="1" ht="18">
      <c r="A236" s="56"/>
      <c r="B236" s="56"/>
      <c r="C236" s="56"/>
      <c r="D236" s="8"/>
      <c r="E236" s="58"/>
      <c r="F236" s="58"/>
      <c r="G236" s="58"/>
      <c r="H236" s="58"/>
      <c r="I236" s="58"/>
      <c r="J236" s="58"/>
      <c r="K236" s="58"/>
      <c r="L236" s="58"/>
      <c r="M236" s="58"/>
      <c r="N236" s="58"/>
      <c r="O236" s="58"/>
      <c r="P236" s="58"/>
      <c r="Q236" s="58"/>
      <c r="R236" s="58"/>
      <c r="S236" s="19"/>
      <c r="T236" s="138">
        <f t="shared" si="25"/>
        <v>0</v>
      </c>
      <c r="U236" s="19"/>
      <c r="V236" s="19"/>
      <c r="W236" s="19"/>
      <c r="X236" s="19"/>
    </row>
    <row r="237" spans="1:24" s="20" customFormat="1" ht="18">
      <c r="A237" s="56"/>
      <c r="B237" s="56"/>
      <c r="C237" s="56"/>
      <c r="D237" s="8"/>
      <c r="E237" s="58"/>
      <c r="F237" s="58"/>
      <c r="G237" s="58"/>
      <c r="H237" s="58"/>
      <c r="I237" s="58"/>
      <c r="J237" s="58"/>
      <c r="K237" s="58"/>
      <c r="L237" s="58"/>
      <c r="M237" s="58"/>
      <c r="N237" s="58"/>
      <c r="O237" s="58"/>
      <c r="P237" s="58"/>
      <c r="Q237" s="58"/>
      <c r="R237" s="58"/>
      <c r="S237" s="19"/>
      <c r="T237" s="138">
        <f t="shared" si="25"/>
        <v>0</v>
      </c>
      <c r="U237" s="19"/>
      <c r="V237" s="19"/>
      <c r="W237" s="19"/>
      <c r="X237" s="19"/>
    </row>
    <row r="238" spans="1:24" s="20" customFormat="1" ht="18">
      <c r="A238" s="56"/>
      <c r="B238" s="56"/>
      <c r="C238" s="56"/>
      <c r="D238" s="8"/>
      <c r="E238" s="58"/>
      <c r="F238" s="58"/>
      <c r="G238" s="58"/>
      <c r="H238" s="58"/>
      <c r="I238" s="58"/>
      <c r="J238" s="58"/>
      <c r="K238" s="58"/>
      <c r="L238" s="58"/>
      <c r="M238" s="58"/>
      <c r="N238" s="58"/>
      <c r="O238" s="58"/>
      <c r="P238" s="58"/>
      <c r="Q238" s="58"/>
      <c r="R238" s="58"/>
      <c r="S238" s="19"/>
      <c r="T238" s="138">
        <f t="shared" si="25"/>
        <v>0</v>
      </c>
      <c r="U238" s="19"/>
      <c r="V238" s="19"/>
      <c r="W238" s="19"/>
      <c r="X238" s="19"/>
    </row>
    <row r="239" spans="1:24" s="20" customFormat="1" ht="18">
      <c r="A239" s="56"/>
      <c r="B239" s="56"/>
      <c r="C239" s="56"/>
      <c r="D239" s="8"/>
      <c r="E239" s="58"/>
      <c r="F239" s="58"/>
      <c r="G239" s="58"/>
      <c r="H239" s="58"/>
      <c r="I239" s="58"/>
      <c r="J239" s="58"/>
      <c r="K239" s="58"/>
      <c r="L239" s="58"/>
      <c r="M239" s="58"/>
      <c r="N239" s="58"/>
      <c r="O239" s="58"/>
      <c r="P239" s="58"/>
      <c r="Q239" s="58"/>
      <c r="R239" s="58"/>
      <c r="S239" s="19"/>
      <c r="T239" s="138">
        <f t="shared" si="25"/>
        <v>0</v>
      </c>
      <c r="U239" s="19"/>
      <c r="V239" s="19"/>
      <c r="W239" s="19"/>
      <c r="X239" s="19"/>
    </row>
    <row r="240" spans="1:24" s="20" customFormat="1" ht="18">
      <c r="A240" s="56"/>
      <c r="B240" s="56"/>
      <c r="C240" s="56"/>
      <c r="D240" s="8"/>
      <c r="E240" s="58"/>
      <c r="F240" s="58"/>
      <c r="G240" s="58"/>
      <c r="H240" s="58"/>
      <c r="I240" s="58"/>
      <c r="J240" s="58"/>
      <c r="K240" s="58"/>
      <c r="L240" s="58"/>
      <c r="M240" s="58"/>
      <c r="N240" s="58"/>
      <c r="O240" s="58"/>
      <c r="P240" s="58"/>
      <c r="Q240" s="58"/>
      <c r="R240" s="58"/>
      <c r="S240" s="19"/>
      <c r="T240" s="138">
        <f t="shared" si="25"/>
        <v>0</v>
      </c>
      <c r="U240" s="19"/>
      <c r="V240" s="19"/>
      <c r="W240" s="19"/>
      <c r="X240" s="19"/>
    </row>
    <row r="241" spans="1:24" s="20" customFormat="1" ht="18">
      <c r="A241" s="56"/>
      <c r="B241" s="56"/>
      <c r="C241" s="56"/>
      <c r="D241" s="8"/>
      <c r="E241" s="58"/>
      <c r="F241" s="58"/>
      <c r="G241" s="58"/>
      <c r="H241" s="58"/>
      <c r="I241" s="58"/>
      <c r="J241" s="58"/>
      <c r="K241" s="58"/>
      <c r="L241" s="58"/>
      <c r="M241" s="58"/>
      <c r="N241" s="58"/>
      <c r="O241" s="58"/>
      <c r="P241" s="58"/>
      <c r="Q241" s="58"/>
      <c r="R241" s="58"/>
      <c r="S241" s="19"/>
      <c r="T241" s="138">
        <f t="shared" si="25"/>
        <v>0</v>
      </c>
      <c r="U241" s="19"/>
      <c r="V241" s="19"/>
      <c r="W241" s="19"/>
      <c r="X241" s="19"/>
    </row>
    <row r="242" spans="1:24" s="20" customFormat="1" ht="18">
      <c r="A242" s="56"/>
      <c r="B242" s="56"/>
      <c r="C242" s="56"/>
      <c r="D242" s="8"/>
      <c r="E242" s="58"/>
      <c r="F242" s="58"/>
      <c r="G242" s="58"/>
      <c r="H242" s="58"/>
      <c r="I242" s="58"/>
      <c r="J242" s="58"/>
      <c r="K242" s="58"/>
      <c r="L242" s="58"/>
      <c r="M242" s="58"/>
      <c r="N242" s="58"/>
      <c r="O242" s="58"/>
      <c r="P242" s="58"/>
      <c r="Q242" s="58"/>
      <c r="R242" s="58"/>
      <c r="S242" s="19"/>
      <c r="T242" s="138">
        <f t="shared" si="25"/>
        <v>0</v>
      </c>
      <c r="U242" s="19"/>
      <c r="V242" s="19"/>
      <c r="W242" s="19"/>
      <c r="X242" s="19"/>
    </row>
    <row r="243" spans="1:24" s="20" customFormat="1" ht="18">
      <c r="A243" s="56"/>
      <c r="B243" s="56"/>
      <c r="C243" s="56"/>
      <c r="D243" s="8"/>
      <c r="E243" s="58"/>
      <c r="F243" s="58"/>
      <c r="G243" s="58"/>
      <c r="H243" s="58"/>
      <c r="I243" s="58"/>
      <c r="J243" s="58"/>
      <c r="K243" s="58"/>
      <c r="L243" s="58"/>
      <c r="M243" s="58"/>
      <c r="N243" s="58"/>
      <c r="O243" s="58"/>
      <c r="P243" s="58"/>
      <c r="Q243" s="58"/>
      <c r="R243" s="58"/>
      <c r="S243" s="19"/>
      <c r="T243" s="138">
        <f t="shared" si="25"/>
        <v>0</v>
      </c>
      <c r="U243" s="19"/>
      <c r="V243" s="19"/>
      <c r="W243" s="19"/>
      <c r="X243" s="19"/>
    </row>
    <row r="244" spans="1:24" s="20" customFormat="1" ht="18">
      <c r="A244" s="56"/>
      <c r="B244" s="56"/>
      <c r="C244" s="56"/>
      <c r="D244" s="8"/>
      <c r="E244" s="58"/>
      <c r="F244" s="58"/>
      <c r="G244" s="58"/>
      <c r="H244" s="58"/>
      <c r="I244" s="58"/>
      <c r="J244" s="58"/>
      <c r="K244" s="58"/>
      <c r="L244" s="58"/>
      <c r="M244" s="58"/>
      <c r="N244" s="58"/>
      <c r="O244" s="58"/>
      <c r="P244" s="58"/>
      <c r="Q244" s="58"/>
      <c r="R244" s="58"/>
      <c r="S244" s="19"/>
      <c r="T244" s="138">
        <f t="shared" si="25"/>
        <v>0</v>
      </c>
      <c r="U244" s="19"/>
      <c r="V244" s="9"/>
      <c r="W244" s="19"/>
      <c r="X244" s="19"/>
    </row>
    <row r="245" spans="1:24" s="20" customFormat="1" ht="18">
      <c r="A245" s="56"/>
      <c r="B245" s="56"/>
      <c r="C245" s="56"/>
      <c r="D245" s="8"/>
      <c r="E245" s="58"/>
      <c r="F245" s="58"/>
      <c r="G245" s="58"/>
      <c r="H245" s="58"/>
      <c r="I245" s="58"/>
      <c r="J245" s="58"/>
      <c r="K245" s="58"/>
      <c r="L245" s="58"/>
      <c r="M245" s="58"/>
      <c r="N245" s="58"/>
      <c r="O245" s="58"/>
      <c r="P245" s="58"/>
      <c r="Q245" s="58"/>
      <c r="R245" s="58"/>
      <c r="S245" s="19"/>
      <c r="T245" s="138">
        <f t="shared" si="25"/>
        <v>0</v>
      </c>
      <c r="U245" s="9"/>
      <c r="V245" s="9"/>
      <c r="W245" s="19"/>
      <c r="X245" s="19"/>
    </row>
    <row r="246" spans="1:24" s="20" customFormat="1" ht="18">
      <c r="A246" s="56"/>
      <c r="B246" s="56"/>
      <c r="C246" s="56"/>
      <c r="D246" s="8"/>
      <c r="E246" s="58"/>
      <c r="F246" s="58"/>
      <c r="G246" s="58"/>
      <c r="H246" s="58"/>
      <c r="I246" s="58"/>
      <c r="J246" s="58"/>
      <c r="K246" s="58"/>
      <c r="L246" s="58"/>
      <c r="M246" s="58"/>
      <c r="N246" s="58"/>
      <c r="O246" s="58"/>
      <c r="P246" s="58"/>
      <c r="Q246" s="58"/>
      <c r="R246" s="58"/>
      <c r="S246" s="19"/>
      <c r="T246" s="138">
        <f t="shared" si="25"/>
        <v>0</v>
      </c>
      <c r="U246" s="9"/>
      <c r="V246" s="9"/>
      <c r="W246" s="19"/>
      <c r="X246" s="19"/>
    </row>
    <row r="247" spans="1:24" s="20" customFormat="1" ht="18">
      <c r="A247" s="56"/>
      <c r="B247" s="56"/>
      <c r="C247" s="56"/>
      <c r="D247" s="8"/>
      <c r="E247" s="58"/>
      <c r="F247" s="58"/>
      <c r="G247" s="58"/>
      <c r="H247" s="58"/>
      <c r="I247" s="58"/>
      <c r="J247" s="58"/>
      <c r="K247" s="58"/>
      <c r="L247" s="58"/>
      <c r="M247" s="58"/>
      <c r="N247" s="58"/>
      <c r="O247" s="58"/>
      <c r="P247" s="58"/>
      <c r="Q247" s="58"/>
      <c r="R247" s="58"/>
      <c r="S247" s="19"/>
      <c r="T247" s="138">
        <f t="shared" si="25"/>
        <v>0</v>
      </c>
      <c r="U247" s="9"/>
      <c r="V247" s="9"/>
      <c r="W247" s="19"/>
      <c r="X247" s="19"/>
    </row>
    <row r="248" spans="1:24" s="20" customFormat="1" ht="18">
      <c r="A248" s="56"/>
      <c r="B248" s="56"/>
      <c r="C248" s="56"/>
      <c r="D248" s="8"/>
      <c r="E248" s="58"/>
      <c r="F248" s="58"/>
      <c r="G248" s="58"/>
      <c r="H248" s="58"/>
      <c r="I248" s="58"/>
      <c r="J248" s="58"/>
      <c r="K248" s="58"/>
      <c r="L248" s="58"/>
      <c r="M248" s="58"/>
      <c r="N248" s="58"/>
      <c r="O248" s="58"/>
      <c r="P248" s="58"/>
      <c r="Q248" s="58"/>
      <c r="R248" s="58"/>
      <c r="S248" s="19"/>
      <c r="T248" s="138">
        <f t="shared" si="25"/>
        <v>0</v>
      </c>
      <c r="U248" s="9"/>
      <c r="V248" s="9"/>
      <c r="W248" s="19"/>
      <c r="X248" s="19"/>
    </row>
    <row r="249" spans="1:24" s="20" customFormat="1" ht="18">
      <c r="A249" s="56"/>
      <c r="B249" s="56"/>
      <c r="C249" s="56"/>
      <c r="D249" s="8"/>
      <c r="E249" s="58"/>
      <c r="F249" s="58"/>
      <c r="G249" s="58"/>
      <c r="H249" s="58"/>
      <c r="I249" s="58"/>
      <c r="J249" s="58"/>
      <c r="K249" s="58"/>
      <c r="L249" s="58"/>
      <c r="M249" s="58"/>
      <c r="N249" s="58"/>
      <c r="O249" s="58"/>
      <c r="P249" s="58"/>
      <c r="Q249" s="58"/>
      <c r="R249" s="58"/>
      <c r="S249" s="19"/>
      <c r="T249" s="138">
        <f t="shared" si="25"/>
        <v>0</v>
      </c>
      <c r="U249" s="9"/>
      <c r="V249" s="9"/>
      <c r="W249" s="19"/>
      <c r="X249" s="19"/>
    </row>
    <row r="250" spans="1:24" s="20" customFormat="1" ht="18">
      <c r="A250" s="56"/>
      <c r="B250" s="56"/>
      <c r="C250" s="56"/>
      <c r="D250" s="8"/>
      <c r="E250" s="58"/>
      <c r="F250" s="58"/>
      <c r="G250" s="58"/>
      <c r="H250" s="58"/>
      <c r="I250" s="58"/>
      <c r="J250" s="58"/>
      <c r="K250" s="58"/>
      <c r="L250" s="58"/>
      <c r="M250" s="58"/>
      <c r="N250" s="58"/>
      <c r="O250" s="58"/>
      <c r="P250" s="58"/>
      <c r="Q250" s="58"/>
      <c r="R250" s="58"/>
      <c r="S250" s="19"/>
      <c r="T250" s="138">
        <f t="shared" si="25"/>
        <v>0</v>
      </c>
      <c r="U250" s="9"/>
      <c r="V250" s="9"/>
      <c r="W250" s="19"/>
      <c r="X250" s="19"/>
    </row>
    <row r="251" spans="1:24" ht="18">
      <c r="A251" s="56"/>
      <c r="B251" s="56"/>
      <c r="C251" s="56"/>
      <c r="D251" s="8"/>
      <c r="E251" s="58"/>
      <c r="F251" s="58"/>
      <c r="G251" s="58"/>
      <c r="H251" s="58"/>
      <c r="I251" s="58"/>
      <c r="J251" s="58"/>
      <c r="K251" s="58"/>
      <c r="L251" s="58"/>
      <c r="M251" s="58"/>
      <c r="N251" s="58"/>
      <c r="O251" s="58"/>
      <c r="P251" s="58"/>
      <c r="Q251" s="58"/>
      <c r="R251" s="58"/>
      <c r="S251" s="9"/>
      <c r="T251" s="138">
        <f t="shared" si="25"/>
        <v>0</v>
      </c>
      <c r="U251" s="9"/>
      <c r="V251" s="9"/>
      <c r="W251" s="9"/>
      <c r="X251" s="9"/>
    </row>
    <row r="252" spans="1:24" ht="18">
      <c r="A252" s="56"/>
      <c r="B252" s="56"/>
      <c r="C252" s="56"/>
      <c r="D252" s="8"/>
      <c r="E252" s="58"/>
      <c r="F252" s="58"/>
      <c r="G252" s="58"/>
      <c r="H252" s="58"/>
      <c r="I252" s="58"/>
      <c r="J252" s="58"/>
      <c r="K252" s="58"/>
      <c r="L252" s="58"/>
      <c r="M252" s="58"/>
      <c r="N252" s="58"/>
      <c r="O252" s="58"/>
      <c r="P252" s="58"/>
      <c r="Q252" s="58"/>
      <c r="R252" s="58"/>
      <c r="S252" s="9"/>
      <c r="T252" s="138">
        <f t="shared" si="25"/>
        <v>0</v>
      </c>
      <c r="U252" s="9"/>
      <c r="V252" s="9"/>
      <c r="W252" s="9"/>
      <c r="X252" s="9"/>
    </row>
    <row r="253" spans="1:24" ht="18">
      <c r="A253" s="7"/>
      <c r="B253" s="7"/>
      <c r="C253" s="7"/>
      <c r="D253" s="8"/>
      <c r="E253" s="59"/>
      <c r="F253" s="59"/>
      <c r="G253" s="59"/>
      <c r="H253" s="59"/>
      <c r="I253" s="59"/>
      <c r="J253" s="59"/>
      <c r="K253" s="59"/>
      <c r="L253" s="59"/>
      <c r="M253" s="59"/>
      <c r="N253" s="59"/>
      <c r="O253" s="59"/>
      <c r="P253" s="59"/>
      <c r="Q253" s="59"/>
      <c r="R253" s="59"/>
      <c r="S253" s="9"/>
      <c r="T253" s="138">
        <f t="shared" si="25"/>
        <v>0</v>
      </c>
      <c r="U253" s="9"/>
      <c r="V253" s="9"/>
      <c r="W253" s="9"/>
      <c r="X253" s="9"/>
    </row>
    <row r="254" spans="1:24" ht="18">
      <c r="A254" s="7"/>
      <c r="B254" s="7"/>
      <c r="C254" s="7"/>
      <c r="D254" s="8"/>
      <c r="E254" s="59"/>
      <c r="F254" s="59"/>
      <c r="G254" s="59"/>
      <c r="H254" s="59"/>
      <c r="I254" s="59"/>
      <c r="J254" s="59"/>
      <c r="K254" s="59"/>
      <c r="L254" s="59"/>
      <c r="M254" s="59"/>
      <c r="N254" s="59"/>
      <c r="O254" s="59"/>
      <c r="P254" s="59"/>
      <c r="Q254" s="59"/>
      <c r="R254" s="59"/>
      <c r="S254" s="9"/>
      <c r="T254" s="138">
        <f t="shared" si="25"/>
        <v>0</v>
      </c>
      <c r="U254" s="9"/>
      <c r="V254" s="9"/>
      <c r="W254" s="9"/>
      <c r="X254" s="9"/>
    </row>
    <row r="255" spans="1:24" ht="18">
      <c r="A255" s="7"/>
      <c r="B255" s="7"/>
      <c r="C255" s="7"/>
      <c r="D255" s="8"/>
      <c r="E255" s="59"/>
      <c r="F255" s="59"/>
      <c r="G255" s="59"/>
      <c r="H255" s="59"/>
      <c r="I255" s="59"/>
      <c r="J255" s="59"/>
      <c r="K255" s="59"/>
      <c r="L255" s="59"/>
      <c r="M255" s="59"/>
      <c r="N255" s="59"/>
      <c r="O255" s="59"/>
      <c r="P255" s="59"/>
      <c r="Q255" s="59"/>
      <c r="R255" s="59"/>
      <c r="S255" s="9"/>
      <c r="T255" s="138">
        <f t="shared" si="25"/>
        <v>0</v>
      </c>
      <c r="U255" s="9"/>
      <c r="V255" s="9"/>
      <c r="W255" s="9"/>
      <c r="X255" s="9"/>
    </row>
    <row r="256" spans="1:24" ht="18">
      <c r="A256" s="7"/>
      <c r="B256" s="7"/>
      <c r="C256" s="7"/>
      <c r="D256" s="8"/>
      <c r="E256" s="59"/>
      <c r="F256" s="59"/>
      <c r="G256" s="59"/>
      <c r="H256" s="59"/>
      <c r="I256" s="59"/>
      <c r="J256" s="59"/>
      <c r="K256" s="59"/>
      <c r="L256" s="59"/>
      <c r="M256" s="59"/>
      <c r="N256" s="59"/>
      <c r="O256" s="59"/>
      <c r="P256" s="59"/>
      <c r="Q256" s="59"/>
      <c r="R256" s="59"/>
      <c r="S256" s="9"/>
      <c r="T256" s="138">
        <f t="shared" si="25"/>
        <v>0</v>
      </c>
      <c r="U256" s="9"/>
      <c r="V256" s="9"/>
      <c r="W256" s="9"/>
      <c r="X256" s="9"/>
    </row>
    <row r="257" spans="1:24" ht="18">
      <c r="A257" s="7"/>
      <c r="B257" s="7"/>
      <c r="C257" s="7"/>
      <c r="D257" s="8"/>
      <c r="E257" s="59"/>
      <c r="F257" s="59"/>
      <c r="G257" s="59"/>
      <c r="H257" s="59"/>
      <c r="I257" s="59"/>
      <c r="J257" s="59"/>
      <c r="K257" s="59"/>
      <c r="L257" s="59"/>
      <c r="M257" s="59"/>
      <c r="N257" s="59"/>
      <c r="O257" s="59"/>
      <c r="P257" s="59"/>
      <c r="Q257" s="59"/>
      <c r="R257" s="59"/>
      <c r="S257" s="9"/>
      <c r="T257" s="138">
        <f t="shared" si="25"/>
        <v>0</v>
      </c>
      <c r="U257" s="9"/>
      <c r="V257" s="9"/>
      <c r="W257" s="9"/>
      <c r="X257" s="9"/>
    </row>
    <row r="258" spans="1:24" ht="18">
      <c r="A258" s="7"/>
      <c r="B258" s="7"/>
      <c r="C258" s="7"/>
      <c r="D258" s="8"/>
      <c r="E258" s="59"/>
      <c r="F258" s="59"/>
      <c r="G258" s="59"/>
      <c r="H258" s="59"/>
      <c r="I258" s="59"/>
      <c r="J258" s="59"/>
      <c r="K258" s="59"/>
      <c r="L258" s="59"/>
      <c r="M258" s="59"/>
      <c r="N258" s="59"/>
      <c r="O258" s="59"/>
      <c r="P258" s="59"/>
      <c r="Q258" s="59"/>
      <c r="R258" s="59"/>
      <c r="S258" s="9"/>
      <c r="T258" s="138">
        <f t="shared" si="25"/>
        <v>0</v>
      </c>
      <c r="U258" s="9"/>
      <c r="V258" s="9"/>
      <c r="W258" s="9"/>
      <c r="X258" s="9"/>
    </row>
    <row r="259" spans="1:24" ht="18">
      <c r="A259" s="7"/>
      <c r="B259" s="7"/>
      <c r="C259" s="7"/>
      <c r="D259" s="8"/>
      <c r="E259" s="59"/>
      <c r="F259" s="59"/>
      <c r="G259" s="59"/>
      <c r="H259" s="59"/>
      <c r="I259" s="59"/>
      <c r="J259" s="59"/>
      <c r="K259" s="59"/>
      <c r="L259" s="59"/>
      <c r="M259" s="59"/>
      <c r="N259" s="59"/>
      <c r="O259" s="59"/>
      <c r="P259" s="59"/>
      <c r="Q259" s="59"/>
      <c r="R259" s="59"/>
      <c r="S259" s="9"/>
      <c r="T259" s="138">
        <f t="shared" si="25"/>
        <v>0</v>
      </c>
      <c r="U259" s="9"/>
      <c r="V259" s="9"/>
      <c r="W259" s="9"/>
      <c r="X259" s="9"/>
    </row>
    <row r="260" spans="1:24" ht="18">
      <c r="A260" s="7"/>
      <c r="B260" s="7"/>
      <c r="C260" s="7"/>
      <c r="D260" s="8"/>
      <c r="E260" s="59"/>
      <c r="F260" s="59"/>
      <c r="G260" s="59"/>
      <c r="H260" s="59"/>
      <c r="I260" s="59"/>
      <c r="J260" s="59"/>
      <c r="K260" s="59"/>
      <c r="L260" s="59"/>
      <c r="M260" s="59"/>
      <c r="N260" s="59"/>
      <c r="O260" s="59"/>
      <c r="P260" s="59"/>
      <c r="Q260" s="59"/>
      <c r="R260" s="59"/>
      <c r="S260" s="9"/>
      <c r="T260" s="138">
        <f t="shared" si="25"/>
        <v>0</v>
      </c>
      <c r="U260" s="9"/>
      <c r="V260" s="9"/>
      <c r="W260" s="9"/>
      <c r="X260" s="9"/>
    </row>
    <row r="261" spans="1:24" ht="18">
      <c r="A261" s="7"/>
      <c r="B261" s="7"/>
      <c r="C261" s="7"/>
      <c r="D261" s="8"/>
      <c r="E261" s="59"/>
      <c r="F261" s="59"/>
      <c r="G261" s="59"/>
      <c r="H261" s="59"/>
      <c r="I261" s="59"/>
      <c r="J261" s="59"/>
      <c r="K261" s="59"/>
      <c r="L261" s="59"/>
      <c r="M261" s="59"/>
      <c r="N261" s="59"/>
      <c r="O261" s="59"/>
      <c r="P261" s="59"/>
      <c r="Q261" s="59"/>
      <c r="R261" s="59"/>
      <c r="S261" s="9"/>
      <c r="T261" s="138">
        <f t="shared" si="25"/>
        <v>0</v>
      </c>
      <c r="U261" s="9"/>
      <c r="V261" s="9"/>
      <c r="W261" s="9"/>
      <c r="X261" s="9"/>
    </row>
    <row r="262" spans="1:24" ht="18">
      <c r="A262" s="7"/>
      <c r="B262" s="7"/>
      <c r="C262" s="7"/>
      <c r="D262" s="8"/>
      <c r="E262" s="59"/>
      <c r="F262" s="59"/>
      <c r="G262" s="59"/>
      <c r="H262" s="59"/>
      <c r="I262" s="59"/>
      <c r="J262" s="59"/>
      <c r="K262" s="59"/>
      <c r="L262" s="59"/>
      <c r="M262" s="59"/>
      <c r="N262" s="59"/>
      <c r="O262" s="59"/>
      <c r="P262" s="59"/>
      <c r="Q262" s="59"/>
      <c r="R262" s="59"/>
      <c r="S262" s="9"/>
      <c r="T262" s="138">
        <f t="shared" si="25"/>
        <v>0</v>
      </c>
      <c r="U262" s="9"/>
      <c r="V262" s="9"/>
      <c r="W262" s="9"/>
      <c r="X262" s="9"/>
    </row>
    <row r="263" spans="1:24" ht="18">
      <c r="A263" s="7"/>
      <c r="B263" s="7"/>
      <c r="C263" s="7"/>
      <c r="D263" s="8"/>
      <c r="E263" s="59"/>
      <c r="F263" s="59"/>
      <c r="G263" s="59"/>
      <c r="H263" s="59"/>
      <c r="I263" s="59"/>
      <c r="J263" s="59"/>
      <c r="K263" s="59"/>
      <c r="L263" s="59"/>
      <c r="M263" s="59"/>
      <c r="N263" s="59"/>
      <c r="O263" s="59"/>
      <c r="P263" s="59"/>
      <c r="Q263" s="59"/>
      <c r="R263" s="59"/>
      <c r="S263" s="9"/>
      <c r="T263" s="138">
        <f t="shared" si="25"/>
        <v>0</v>
      </c>
      <c r="U263" s="9"/>
      <c r="V263" s="9"/>
      <c r="W263" s="9"/>
      <c r="X263" s="9"/>
    </row>
    <row r="264" spans="1:24" ht="18">
      <c r="A264" s="7"/>
      <c r="B264" s="7"/>
      <c r="C264" s="7"/>
      <c r="D264" s="8"/>
      <c r="E264" s="59"/>
      <c r="F264" s="59"/>
      <c r="G264" s="59"/>
      <c r="H264" s="59"/>
      <c r="I264" s="59"/>
      <c r="J264" s="59"/>
      <c r="K264" s="59"/>
      <c r="L264" s="59"/>
      <c r="M264" s="59"/>
      <c r="N264" s="59"/>
      <c r="O264" s="59"/>
      <c r="P264" s="59"/>
      <c r="Q264" s="59"/>
      <c r="R264" s="59"/>
      <c r="S264" s="9"/>
      <c r="T264" s="138">
        <f t="shared" si="25"/>
        <v>0</v>
      </c>
      <c r="U264" s="9"/>
      <c r="V264" s="9"/>
      <c r="W264" s="9"/>
      <c r="X264" s="9"/>
    </row>
    <row r="265" spans="1:24" ht="18">
      <c r="A265" s="7"/>
      <c r="B265" s="7"/>
      <c r="C265" s="7"/>
      <c r="D265" s="8"/>
      <c r="E265" s="59"/>
      <c r="F265" s="59"/>
      <c r="G265" s="59"/>
      <c r="H265" s="59"/>
      <c r="I265" s="59"/>
      <c r="J265" s="59"/>
      <c r="K265" s="59"/>
      <c r="L265" s="59"/>
      <c r="M265" s="59"/>
      <c r="N265" s="59"/>
      <c r="O265" s="59"/>
      <c r="P265" s="59"/>
      <c r="Q265" s="59"/>
      <c r="R265" s="59"/>
      <c r="S265" s="9"/>
      <c r="T265" s="138">
        <f t="shared" si="25"/>
        <v>0</v>
      </c>
      <c r="U265" s="9"/>
      <c r="V265" s="9"/>
      <c r="W265" s="9"/>
      <c r="X265" s="9"/>
    </row>
    <row r="266" spans="1:24" ht="18">
      <c r="A266" s="7"/>
      <c r="B266" s="7"/>
      <c r="C266" s="7"/>
      <c r="D266" s="8"/>
      <c r="E266" s="59"/>
      <c r="F266" s="59"/>
      <c r="G266" s="59"/>
      <c r="H266" s="59"/>
      <c r="I266" s="59"/>
      <c r="J266" s="59"/>
      <c r="K266" s="59"/>
      <c r="L266" s="59"/>
      <c r="M266" s="59"/>
      <c r="N266" s="59"/>
      <c r="O266" s="59"/>
      <c r="P266" s="59"/>
      <c r="Q266" s="59"/>
      <c r="R266" s="59"/>
      <c r="S266" s="9"/>
      <c r="T266" s="138">
        <f t="shared" si="25"/>
        <v>0</v>
      </c>
      <c r="U266" s="9"/>
      <c r="V266" s="9"/>
      <c r="W266" s="9"/>
      <c r="X266" s="9"/>
    </row>
    <row r="267" spans="1:24" ht="18">
      <c r="A267" s="7"/>
      <c r="B267" s="7"/>
      <c r="C267" s="7"/>
      <c r="D267" s="8"/>
      <c r="E267" s="59"/>
      <c r="F267" s="59"/>
      <c r="G267" s="59"/>
      <c r="H267" s="59"/>
      <c r="I267" s="59"/>
      <c r="J267" s="59"/>
      <c r="K267" s="59"/>
      <c r="L267" s="59"/>
      <c r="M267" s="59"/>
      <c r="N267" s="59"/>
      <c r="O267" s="59"/>
      <c r="P267" s="59"/>
      <c r="Q267" s="59"/>
      <c r="R267" s="59"/>
      <c r="S267" s="9"/>
      <c r="T267" s="138">
        <f t="shared" si="25"/>
        <v>0</v>
      </c>
      <c r="U267" s="9"/>
      <c r="V267" s="9"/>
      <c r="W267" s="9"/>
      <c r="X267" s="9"/>
    </row>
    <row r="268" spans="1:24" ht="18">
      <c r="A268" s="7"/>
      <c r="B268" s="7"/>
      <c r="C268" s="7"/>
      <c r="D268" s="8"/>
      <c r="E268" s="59"/>
      <c r="F268" s="59"/>
      <c r="G268" s="59"/>
      <c r="H268" s="59"/>
      <c r="I268" s="59"/>
      <c r="J268" s="59"/>
      <c r="K268" s="59"/>
      <c r="L268" s="59"/>
      <c r="M268" s="59"/>
      <c r="N268" s="59"/>
      <c r="O268" s="59"/>
      <c r="P268" s="59"/>
      <c r="Q268" s="59"/>
      <c r="R268" s="59"/>
      <c r="S268" s="9"/>
      <c r="T268" s="138">
        <f t="shared" si="25"/>
        <v>0</v>
      </c>
      <c r="U268" s="9"/>
      <c r="V268" s="9"/>
      <c r="W268" s="9"/>
      <c r="X268" s="9"/>
    </row>
    <row r="269" spans="1:24" ht="18">
      <c r="A269" s="7"/>
      <c r="B269" s="7"/>
      <c r="C269" s="7"/>
      <c r="D269" s="8"/>
      <c r="E269" s="59"/>
      <c r="F269" s="59"/>
      <c r="G269" s="59"/>
      <c r="H269" s="59"/>
      <c r="I269" s="59"/>
      <c r="J269" s="59"/>
      <c r="K269" s="59"/>
      <c r="L269" s="59"/>
      <c r="M269" s="59"/>
      <c r="N269" s="59"/>
      <c r="O269" s="59"/>
      <c r="P269" s="59"/>
      <c r="Q269" s="59"/>
      <c r="R269" s="59"/>
      <c r="S269" s="9"/>
      <c r="T269" s="138">
        <f t="shared" si="25"/>
        <v>0</v>
      </c>
      <c r="U269" s="9"/>
      <c r="V269" s="9"/>
      <c r="W269" s="9"/>
      <c r="X269" s="9"/>
    </row>
    <row r="270" spans="1:24" ht="18">
      <c r="A270" s="7"/>
      <c r="B270" s="7"/>
      <c r="C270" s="7"/>
      <c r="D270" s="8"/>
      <c r="E270" s="59"/>
      <c r="F270" s="59"/>
      <c r="G270" s="59"/>
      <c r="H270" s="59"/>
      <c r="I270" s="59"/>
      <c r="J270" s="59"/>
      <c r="K270" s="59"/>
      <c r="L270" s="59"/>
      <c r="M270" s="59"/>
      <c r="N270" s="59"/>
      <c r="O270" s="59"/>
      <c r="P270" s="59"/>
      <c r="Q270" s="59"/>
      <c r="R270" s="59"/>
      <c r="S270" s="9"/>
      <c r="T270" s="138">
        <f t="shared" si="25"/>
        <v>0</v>
      </c>
      <c r="U270" s="9"/>
      <c r="V270" s="9"/>
      <c r="W270" s="9"/>
      <c r="X270" s="9"/>
    </row>
    <row r="271" spans="1:24" ht="18">
      <c r="A271" s="7"/>
      <c r="B271" s="7"/>
      <c r="C271" s="7"/>
      <c r="D271" s="8"/>
      <c r="E271" s="59"/>
      <c r="F271" s="59"/>
      <c r="G271" s="59"/>
      <c r="H271" s="59"/>
      <c r="I271" s="59"/>
      <c r="J271" s="59"/>
      <c r="K271" s="59"/>
      <c r="L271" s="59"/>
      <c r="M271" s="59"/>
      <c r="N271" s="59"/>
      <c r="O271" s="59"/>
      <c r="P271" s="59"/>
      <c r="Q271" s="59"/>
      <c r="R271" s="59"/>
      <c r="S271" s="9"/>
      <c r="T271" s="138">
        <f t="shared" si="25"/>
        <v>0</v>
      </c>
      <c r="U271" s="9"/>
      <c r="V271" s="9"/>
      <c r="W271" s="9"/>
      <c r="X271" s="9"/>
    </row>
    <row r="272" spans="1:24" ht="18">
      <c r="A272" s="7"/>
      <c r="B272" s="7"/>
      <c r="C272" s="7"/>
      <c r="D272" s="8"/>
      <c r="E272" s="59"/>
      <c r="F272" s="59"/>
      <c r="G272" s="59"/>
      <c r="H272" s="59"/>
      <c r="I272" s="59"/>
      <c r="J272" s="59"/>
      <c r="K272" s="59"/>
      <c r="L272" s="59"/>
      <c r="M272" s="59"/>
      <c r="N272" s="59"/>
      <c r="O272" s="59"/>
      <c r="P272" s="59"/>
      <c r="Q272" s="59"/>
      <c r="R272" s="59"/>
      <c r="S272" s="9"/>
      <c r="T272" s="138">
        <f t="shared" si="25"/>
        <v>0</v>
      </c>
      <c r="U272" s="9"/>
      <c r="V272" s="9"/>
      <c r="W272" s="9"/>
      <c r="X272" s="9"/>
    </row>
    <row r="273" spans="1:24" ht="18">
      <c r="A273" s="7"/>
      <c r="B273" s="7"/>
      <c r="C273" s="7"/>
      <c r="D273" s="8"/>
      <c r="E273" s="59"/>
      <c r="F273" s="59"/>
      <c r="G273" s="59"/>
      <c r="H273" s="59"/>
      <c r="I273" s="59"/>
      <c r="J273" s="59"/>
      <c r="K273" s="59"/>
      <c r="L273" s="59"/>
      <c r="M273" s="59"/>
      <c r="N273" s="59"/>
      <c r="O273" s="59"/>
      <c r="P273" s="59"/>
      <c r="Q273" s="59"/>
      <c r="R273" s="59"/>
      <c r="S273" s="9"/>
      <c r="T273" s="138">
        <f t="shared" si="25"/>
        <v>0</v>
      </c>
      <c r="U273" s="9"/>
      <c r="V273" s="9"/>
      <c r="W273" s="9"/>
      <c r="X273" s="9"/>
    </row>
    <row r="274" spans="1:24" ht="18">
      <c r="A274" s="7"/>
      <c r="B274" s="7"/>
      <c r="C274" s="7"/>
      <c r="D274" s="8"/>
      <c r="E274" s="59"/>
      <c r="F274" s="59"/>
      <c r="G274" s="59"/>
      <c r="H274" s="59"/>
      <c r="I274" s="59"/>
      <c r="J274" s="59"/>
      <c r="K274" s="59"/>
      <c r="L274" s="59"/>
      <c r="M274" s="59"/>
      <c r="N274" s="59"/>
      <c r="O274" s="59"/>
      <c r="P274" s="59"/>
      <c r="Q274" s="59"/>
      <c r="R274" s="59"/>
      <c r="S274" s="9"/>
      <c r="T274" s="138">
        <f t="shared" si="25"/>
        <v>0</v>
      </c>
      <c r="U274" s="9"/>
      <c r="V274" s="9"/>
      <c r="W274" s="9"/>
      <c r="X274" s="9"/>
    </row>
    <row r="275" spans="1:24" ht="18">
      <c r="A275" s="7"/>
      <c r="B275" s="7"/>
      <c r="C275" s="7"/>
      <c r="D275" s="8"/>
      <c r="E275" s="59"/>
      <c r="F275" s="59"/>
      <c r="G275" s="59"/>
      <c r="H275" s="59"/>
      <c r="I275" s="59"/>
      <c r="J275" s="59"/>
      <c r="K275" s="59"/>
      <c r="L275" s="59"/>
      <c r="M275" s="59"/>
      <c r="N275" s="59"/>
      <c r="O275" s="59"/>
      <c r="P275" s="59"/>
      <c r="Q275" s="59"/>
      <c r="R275" s="59"/>
      <c r="S275" s="9"/>
      <c r="T275" s="138">
        <f t="shared" si="25"/>
        <v>0</v>
      </c>
      <c r="U275" s="9"/>
      <c r="V275" s="9"/>
      <c r="W275" s="9"/>
      <c r="X275" s="9"/>
    </row>
    <row r="276" spans="1:24" ht="18">
      <c r="A276" s="7"/>
      <c r="B276" s="7"/>
      <c r="C276" s="7"/>
      <c r="D276" s="8"/>
      <c r="E276" s="59"/>
      <c r="F276" s="59"/>
      <c r="G276" s="59"/>
      <c r="H276" s="59"/>
      <c r="I276" s="59"/>
      <c r="J276" s="59"/>
      <c r="K276" s="59"/>
      <c r="L276" s="59"/>
      <c r="M276" s="59"/>
      <c r="N276" s="59"/>
      <c r="O276" s="59"/>
      <c r="P276" s="59"/>
      <c r="Q276" s="59"/>
      <c r="R276" s="59"/>
      <c r="S276" s="9"/>
      <c r="T276" s="138">
        <f t="shared" si="25"/>
        <v>0</v>
      </c>
      <c r="U276" s="9"/>
      <c r="V276" s="9"/>
      <c r="W276" s="9"/>
      <c r="X276" s="9"/>
    </row>
    <row r="277" spans="1:24" ht="18">
      <c r="A277" s="7"/>
      <c r="B277" s="7"/>
      <c r="C277" s="7"/>
      <c r="D277" s="8"/>
      <c r="E277" s="59"/>
      <c r="F277" s="59"/>
      <c r="G277" s="59"/>
      <c r="H277" s="59"/>
      <c r="I277" s="59"/>
      <c r="J277" s="59"/>
      <c r="K277" s="59"/>
      <c r="L277" s="59"/>
      <c r="M277" s="59"/>
      <c r="N277" s="59"/>
      <c r="O277" s="59"/>
      <c r="P277" s="59"/>
      <c r="Q277" s="59"/>
      <c r="R277" s="59"/>
      <c r="S277" s="9"/>
      <c r="T277" s="138">
        <f t="shared" si="25"/>
        <v>0</v>
      </c>
      <c r="U277" s="9"/>
      <c r="V277" s="9"/>
      <c r="W277" s="9"/>
      <c r="X277" s="9"/>
    </row>
    <row r="278" spans="1:24" ht="18">
      <c r="A278" s="7"/>
      <c r="B278" s="7"/>
      <c r="C278" s="7"/>
      <c r="D278" s="8"/>
      <c r="E278" s="59"/>
      <c r="F278" s="59"/>
      <c r="G278" s="59"/>
      <c r="H278" s="59"/>
      <c r="I278" s="59"/>
      <c r="J278" s="59"/>
      <c r="K278" s="59"/>
      <c r="L278" s="59"/>
      <c r="M278" s="59"/>
      <c r="N278" s="59"/>
      <c r="O278" s="59"/>
      <c r="P278" s="59"/>
      <c r="Q278" s="59"/>
      <c r="R278" s="59"/>
      <c r="S278" s="9"/>
      <c r="T278" s="138">
        <f t="shared" si="25"/>
        <v>0</v>
      </c>
      <c r="U278" s="9"/>
      <c r="V278" s="9"/>
      <c r="W278" s="9"/>
      <c r="X278" s="9"/>
    </row>
    <row r="279" spans="1:24" ht="18">
      <c r="A279" s="7"/>
      <c r="B279" s="7"/>
      <c r="C279" s="7"/>
      <c r="D279" s="8"/>
      <c r="E279" s="59"/>
      <c r="F279" s="59"/>
      <c r="G279" s="59"/>
      <c r="H279" s="59"/>
      <c r="I279" s="59"/>
      <c r="J279" s="59"/>
      <c r="K279" s="59"/>
      <c r="L279" s="59"/>
      <c r="M279" s="59"/>
      <c r="N279" s="59"/>
      <c r="O279" s="59"/>
      <c r="P279" s="59"/>
      <c r="Q279" s="59"/>
      <c r="R279" s="59"/>
      <c r="S279" s="9"/>
      <c r="T279" s="138">
        <f t="shared" si="25"/>
        <v>0</v>
      </c>
      <c r="U279" s="9"/>
      <c r="V279" s="9"/>
      <c r="W279" s="9"/>
      <c r="X279" s="9"/>
    </row>
    <row r="280" spans="1:24" ht="18">
      <c r="A280" s="7"/>
      <c r="B280" s="7"/>
      <c r="C280" s="7"/>
      <c r="D280" s="8"/>
      <c r="E280" s="59"/>
      <c r="F280" s="59"/>
      <c r="G280" s="59"/>
      <c r="H280" s="59"/>
      <c r="I280" s="59"/>
      <c r="J280" s="59"/>
      <c r="K280" s="59"/>
      <c r="L280" s="59"/>
      <c r="M280" s="59"/>
      <c r="N280" s="59"/>
      <c r="O280" s="59"/>
      <c r="P280" s="59"/>
      <c r="Q280" s="59"/>
      <c r="R280" s="59"/>
      <c r="S280" s="9"/>
      <c r="T280" s="138">
        <f aca="true" t="shared" si="27" ref="T280:T343">+O282+E282</f>
        <v>0</v>
      </c>
      <c r="U280" s="9"/>
      <c r="V280" s="9"/>
      <c r="W280" s="9"/>
      <c r="X280" s="9"/>
    </row>
    <row r="281" spans="1:24" ht="18">
      <c r="A281" s="7"/>
      <c r="B281" s="7"/>
      <c r="C281" s="7"/>
      <c r="D281" s="8"/>
      <c r="E281" s="59"/>
      <c r="F281" s="59"/>
      <c r="G281" s="59"/>
      <c r="H281" s="59"/>
      <c r="I281" s="59"/>
      <c r="J281" s="59"/>
      <c r="K281" s="59"/>
      <c r="L281" s="59"/>
      <c r="M281" s="59"/>
      <c r="N281" s="59"/>
      <c r="O281" s="59"/>
      <c r="P281" s="59"/>
      <c r="Q281" s="59"/>
      <c r="R281" s="59"/>
      <c r="S281" s="9"/>
      <c r="T281" s="138">
        <f t="shared" si="27"/>
        <v>0</v>
      </c>
      <c r="U281" s="9"/>
      <c r="V281" s="9"/>
      <c r="W281" s="9"/>
      <c r="X281" s="9"/>
    </row>
    <row r="282" spans="1:24" ht="18">
      <c r="A282" s="7"/>
      <c r="B282" s="7"/>
      <c r="C282" s="7"/>
      <c r="D282" s="8"/>
      <c r="E282" s="59"/>
      <c r="F282" s="59"/>
      <c r="G282" s="59"/>
      <c r="H282" s="59"/>
      <c r="I282" s="59"/>
      <c r="J282" s="59"/>
      <c r="K282" s="59"/>
      <c r="L282" s="59"/>
      <c r="M282" s="59"/>
      <c r="N282" s="59"/>
      <c r="O282" s="59"/>
      <c r="P282" s="59"/>
      <c r="Q282" s="59"/>
      <c r="R282" s="59"/>
      <c r="S282" s="9"/>
      <c r="T282" s="138">
        <f t="shared" si="27"/>
        <v>0</v>
      </c>
      <c r="U282" s="9"/>
      <c r="V282" s="9"/>
      <c r="W282" s="9"/>
      <c r="X282" s="9"/>
    </row>
    <row r="283" spans="1:24" ht="18">
      <c r="A283" s="7"/>
      <c r="B283" s="7"/>
      <c r="C283" s="7"/>
      <c r="D283" s="8"/>
      <c r="E283" s="59"/>
      <c r="F283" s="59"/>
      <c r="G283" s="59"/>
      <c r="H283" s="59"/>
      <c r="I283" s="59"/>
      <c r="J283" s="59"/>
      <c r="K283" s="59"/>
      <c r="L283" s="59"/>
      <c r="M283" s="59"/>
      <c r="N283" s="59"/>
      <c r="O283" s="59"/>
      <c r="P283" s="59"/>
      <c r="Q283" s="59"/>
      <c r="R283" s="59"/>
      <c r="S283" s="9"/>
      <c r="T283" s="138">
        <f t="shared" si="27"/>
        <v>0</v>
      </c>
      <c r="U283" s="9"/>
      <c r="V283" s="9"/>
      <c r="W283" s="9"/>
      <c r="X283" s="9"/>
    </row>
    <row r="284" spans="1:24" ht="18">
      <c r="A284" s="7"/>
      <c r="B284" s="7"/>
      <c r="C284" s="7"/>
      <c r="D284" s="8"/>
      <c r="E284" s="59"/>
      <c r="F284" s="59"/>
      <c r="G284" s="59"/>
      <c r="H284" s="59"/>
      <c r="I284" s="59"/>
      <c r="J284" s="59"/>
      <c r="K284" s="59"/>
      <c r="L284" s="59"/>
      <c r="M284" s="59"/>
      <c r="N284" s="59"/>
      <c r="O284" s="59"/>
      <c r="P284" s="59"/>
      <c r="Q284" s="59"/>
      <c r="R284" s="59"/>
      <c r="S284" s="9"/>
      <c r="T284" s="138">
        <f t="shared" si="27"/>
        <v>0</v>
      </c>
      <c r="U284" s="9"/>
      <c r="V284" s="9"/>
      <c r="W284" s="9"/>
      <c r="X284" s="9"/>
    </row>
    <row r="285" spans="1:24" ht="18">
      <c r="A285" s="7"/>
      <c r="B285" s="7"/>
      <c r="C285" s="7"/>
      <c r="D285" s="8"/>
      <c r="E285" s="59"/>
      <c r="F285" s="59"/>
      <c r="G285" s="59"/>
      <c r="H285" s="59"/>
      <c r="I285" s="59"/>
      <c r="J285" s="59"/>
      <c r="K285" s="59"/>
      <c r="L285" s="59"/>
      <c r="M285" s="59"/>
      <c r="N285" s="59"/>
      <c r="O285" s="59"/>
      <c r="P285" s="59"/>
      <c r="Q285" s="59"/>
      <c r="R285" s="59"/>
      <c r="S285" s="9"/>
      <c r="T285" s="138">
        <f t="shared" si="27"/>
        <v>0</v>
      </c>
      <c r="U285" s="9"/>
      <c r="V285" s="9"/>
      <c r="W285" s="9"/>
      <c r="X285" s="9"/>
    </row>
    <row r="286" spans="1:24" ht="18">
      <c r="A286" s="7"/>
      <c r="B286" s="7"/>
      <c r="C286" s="7"/>
      <c r="D286" s="8"/>
      <c r="E286" s="59"/>
      <c r="F286" s="59"/>
      <c r="G286" s="59"/>
      <c r="H286" s="59"/>
      <c r="I286" s="59"/>
      <c r="J286" s="59"/>
      <c r="K286" s="59"/>
      <c r="L286" s="59"/>
      <c r="M286" s="59"/>
      <c r="N286" s="59"/>
      <c r="O286" s="59"/>
      <c r="P286" s="59"/>
      <c r="Q286" s="59"/>
      <c r="R286" s="59"/>
      <c r="S286" s="9"/>
      <c r="T286" s="138">
        <f t="shared" si="27"/>
        <v>0</v>
      </c>
      <c r="U286" s="9"/>
      <c r="V286" s="9"/>
      <c r="W286" s="9"/>
      <c r="X286" s="9"/>
    </row>
    <row r="287" spans="1:24" ht="18">
      <c r="A287" s="7"/>
      <c r="B287" s="7"/>
      <c r="C287" s="7"/>
      <c r="D287" s="8"/>
      <c r="E287" s="59"/>
      <c r="F287" s="59"/>
      <c r="G287" s="59"/>
      <c r="H287" s="59"/>
      <c r="I287" s="59"/>
      <c r="J287" s="59"/>
      <c r="K287" s="59"/>
      <c r="L287" s="59"/>
      <c r="M287" s="59"/>
      <c r="N287" s="59"/>
      <c r="O287" s="59"/>
      <c r="P287" s="59"/>
      <c r="Q287" s="59"/>
      <c r="R287" s="59"/>
      <c r="S287" s="9"/>
      <c r="T287" s="138">
        <f t="shared" si="27"/>
        <v>0</v>
      </c>
      <c r="U287" s="9"/>
      <c r="V287" s="9"/>
      <c r="W287" s="9"/>
      <c r="X287" s="9"/>
    </row>
    <row r="288" spans="1:24" ht="18">
      <c r="A288" s="7"/>
      <c r="B288" s="7"/>
      <c r="C288" s="7"/>
      <c r="D288" s="8"/>
      <c r="E288" s="59"/>
      <c r="F288" s="59"/>
      <c r="G288" s="59"/>
      <c r="H288" s="59"/>
      <c r="I288" s="59"/>
      <c r="J288" s="59"/>
      <c r="K288" s="59"/>
      <c r="L288" s="59"/>
      <c r="M288" s="59"/>
      <c r="N288" s="59"/>
      <c r="O288" s="59"/>
      <c r="P288" s="59"/>
      <c r="Q288" s="59"/>
      <c r="R288" s="59"/>
      <c r="S288" s="9"/>
      <c r="T288" s="138">
        <f t="shared" si="27"/>
        <v>0</v>
      </c>
      <c r="U288" s="9"/>
      <c r="V288" s="9"/>
      <c r="W288" s="9"/>
      <c r="X288" s="9"/>
    </row>
    <row r="289" spans="1:24" ht="18">
      <c r="A289" s="7"/>
      <c r="B289" s="7"/>
      <c r="C289" s="7"/>
      <c r="D289" s="8"/>
      <c r="E289" s="59"/>
      <c r="F289" s="59"/>
      <c r="G289" s="59"/>
      <c r="H289" s="59"/>
      <c r="I289" s="59"/>
      <c r="J289" s="59"/>
      <c r="K289" s="59"/>
      <c r="L289" s="59"/>
      <c r="M289" s="59"/>
      <c r="N289" s="59"/>
      <c r="O289" s="59"/>
      <c r="P289" s="59"/>
      <c r="Q289" s="59"/>
      <c r="R289" s="59"/>
      <c r="S289" s="9"/>
      <c r="T289" s="138">
        <f t="shared" si="27"/>
        <v>0</v>
      </c>
      <c r="U289" s="9"/>
      <c r="V289" s="9"/>
      <c r="W289" s="9"/>
      <c r="X289" s="9"/>
    </row>
    <row r="290" spans="1:24" ht="18">
      <c r="A290" s="7"/>
      <c r="B290" s="7"/>
      <c r="C290" s="7"/>
      <c r="D290" s="8"/>
      <c r="E290" s="59"/>
      <c r="F290" s="59"/>
      <c r="G290" s="59"/>
      <c r="H290" s="59"/>
      <c r="I290" s="59"/>
      <c r="J290" s="59"/>
      <c r="K290" s="59"/>
      <c r="L290" s="59"/>
      <c r="M290" s="59"/>
      <c r="N290" s="59"/>
      <c r="O290" s="59"/>
      <c r="P290" s="59"/>
      <c r="Q290" s="59"/>
      <c r="R290" s="59"/>
      <c r="S290" s="9"/>
      <c r="T290" s="138">
        <f t="shared" si="27"/>
        <v>0</v>
      </c>
      <c r="U290" s="9"/>
      <c r="V290" s="9"/>
      <c r="W290" s="9"/>
      <c r="X290" s="9"/>
    </row>
    <row r="291" spans="1:24" ht="18">
      <c r="A291" s="7"/>
      <c r="B291" s="7"/>
      <c r="C291" s="7"/>
      <c r="D291" s="8"/>
      <c r="E291" s="59"/>
      <c r="F291" s="59"/>
      <c r="G291" s="59"/>
      <c r="H291" s="59"/>
      <c r="I291" s="59"/>
      <c r="J291" s="59"/>
      <c r="K291" s="59"/>
      <c r="L291" s="59"/>
      <c r="M291" s="59"/>
      <c r="N291" s="59"/>
      <c r="O291" s="59"/>
      <c r="P291" s="59"/>
      <c r="Q291" s="59"/>
      <c r="R291" s="59"/>
      <c r="S291" s="9"/>
      <c r="T291" s="138">
        <f t="shared" si="27"/>
        <v>0</v>
      </c>
      <c r="U291" s="9"/>
      <c r="V291" s="9"/>
      <c r="W291" s="9"/>
      <c r="X291" s="9"/>
    </row>
    <row r="292" spans="1:24" ht="18">
      <c r="A292" s="7"/>
      <c r="B292" s="7"/>
      <c r="C292" s="7"/>
      <c r="D292" s="8"/>
      <c r="E292" s="59"/>
      <c r="F292" s="59"/>
      <c r="G292" s="59"/>
      <c r="H292" s="59"/>
      <c r="I292" s="59"/>
      <c r="J292" s="59"/>
      <c r="K292" s="59"/>
      <c r="L292" s="59"/>
      <c r="M292" s="59"/>
      <c r="N292" s="59"/>
      <c r="O292" s="59"/>
      <c r="P292" s="59"/>
      <c r="Q292" s="59"/>
      <c r="R292" s="59"/>
      <c r="S292" s="9"/>
      <c r="T292" s="138">
        <f t="shared" si="27"/>
        <v>0</v>
      </c>
      <c r="U292" s="9"/>
      <c r="V292" s="9"/>
      <c r="W292" s="9"/>
      <c r="X292" s="9"/>
    </row>
    <row r="293" spans="1:24" ht="18">
      <c r="A293" s="7"/>
      <c r="B293" s="7"/>
      <c r="C293" s="7"/>
      <c r="D293" s="8"/>
      <c r="E293" s="59"/>
      <c r="F293" s="59"/>
      <c r="G293" s="59"/>
      <c r="H293" s="59"/>
      <c r="I293" s="59"/>
      <c r="J293" s="59"/>
      <c r="K293" s="59"/>
      <c r="L293" s="59"/>
      <c r="M293" s="59"/>
      <c r="N293" s="59"/>
      <c r="O293" s="59"/>
      <c r="P293" s="59"/>
      <c r="Q293" s="59"/>
      <c r="R293" s="59"/>
      <c r="S293" s="9"/>
      <c r="T293" s="138">
        <f t="shared" si="27"/>
        <v>0</v>
      </c>
      <c r="U293" s="9"/>
      <c r="V293" s="9"/>
      <c r="W293" s="9"/>
      <c r="X293" s="9"/>
    </row>
    <row r="294" spans="1:20" ht="18">
      <c r="A294" s="7"/>
      <c r="B294" s="7"/>
      <c r="C294" s="7"/>
      <c r="D294" s="8"/>
      <c r="E294" s="59"/>
      <c r="F294" s="59"/>
      <c r="G294" s="59"/>
      <c r="H294" s="59"/>
      <c r="I294" s="59"/>
      <c r="J294" s="59"/>
      <c r="K294" s="59"/>
      <c r="L294" s="59"/>
      <c r="M294" s="59"/>
      <c r="N294" s="59"/>
      <c r="O294" s="59"/>
      <c r="P294" s="59"/>
      <c r="Q294" s="59"/>
      <c r="R294" s="59"/>
      <c r="T294" s="138">
        <f t="shared" si="27"/>
        <v>0</v>
      </c>
    </row>
    <row r="295" spans="1:20" ht="18">
      <c r="A295" s="7"/>
      <c r="B295" s="7"/>
      <c r="C295" s="7"/>
      <c r="D295" s="8"/>
      <c r="E295" s="59"/>
      <c r="F295" s="59"/>
      <c r="G295" s="59"/>
      <c r="H295" s="59"/>
      <c r="I295" s="59"/>
      <c r="J295" s="59"/>
      <c r="K295" s="59"/>
      <c r="L295" s="59"/>
      <c r="M295" s="59"/>
      <c r="N295" s="59"/>
      <c r="O295" s="59"/>
      <c r="P295" s="59"/>
      <c r="Q295" s="59"/>
      <c r="R295" s="59"/>
      <c r="T295" s="138">
        <f t="shared" si="27"/>
        <v>0</v>
      </c>
    </row>
    <row r="296" ht="18">
      <c r="T296" s="138">
        <f t="shared" si="27"/>
        <v>0</v>
      </c>
    </row>
    <row r="297" ht="18">
      <c r="T297" s="138">
        <f t="shared" si="27"/>
        <v>0</v>
      </c>
    </row>
    <row r="298" ht="18">
      <c r="T298" s="138">
        <f t="shared" si="27"/>
        <v>0</v>
      </c>
    </row>
    <row r="299" ht="18">
      <c r="T299" s="138">
        <f t="shared" si="27"/>
        <v>0</v>
      </c>
    </row>
    <row r="300" ht="18">
      <c r="T300" s="138">
        <f t="shared" si="27"/>
        <v>0</v>
      </c>
    </row>
    <row r="301" ht="18">
      <c r="T301" s="138">
        <f t="shared" si="27"/>
        <v>0</v>
      </c>
    </row>
    <row r="302" ht="18">
      <c r="T302" s="138">
        <f t="shared" si="27"/>
        <v>0</v>
      </c>
    </row>
    <row r="303" ht="18">
      <c r="T303" s="138">
        <f t="shared" si="27"/>
        <v>0</v>
      </c>
    </row>
    <row r="304" ht="18">
      <c r="T304" s="138">
        <f t="shared" si="27"/>
        <v>0</v>
      </c>
    </row>
    <row r="305" ht="18">
      <c r="T305" s="138">
        <f t="shared" si="27"/>
        <v>0</v>
      </c>
    </row>
    <row r="306" ht="18">
      <c r="T306" s="138">
        <f t="shared" si="27"/>
        <v>0</v>
      </c>
    </row>
    <row r="307" ht="18">
      <c r="T307" s="138">
        <f t="shared" si="27"/>
        <v>0</v>
      </c>
    </row>
    <row r="308" ht="18">
      <c r="T308" s="138">
        <f t="shared" si="27"/>
        <v>0</v>
      </c>
    </row>
    <row r="309" ht="18">
      <c r="T309" s="138">
        <f t="shared" si="27"/>
        <v>0</v>
      </c>
    </row>
    <row r="310" ht="18">
      <c r="T310" s="138">
        <f t="shared" si="27"/>
        <v>0</v>
      </c>
    </row>
    <row r="311" ht="18">
      <c r="T311" s="138">
        <f t="shared" si="27"/>
        <v>0</v>
      </c>
    </row>
    <row r="312" ht="18">
      <c r="T312" s="138">
        <f t="shared" si="27"/>
        <v>0</v>
      </c>
    </row>
    <row r="313" ht="18">
      <c r="T313" s="138">
        <f t="shared" si="27"/>
        <v>0</v>
      </c>
    </row>
    <row r="314" ht="18">
      <c r="T314" s="138">
        <f t="shared" si="27"/>
        <v>0</v>
      </c>
    </row>
    <row r="315" ht="18">
      <c r="T315" s="138">
        <f t="shared" si="27"/>
        <v>0</v>
      </c>
    </row>
    <row r="316" ht="18">
      <c r="T316" s="138">
        <f t="shared" si="27"/>
        <v>0</v>
      </c>
    </row>
    <row r="317" ht="18">
      <c r="T317" s="138">
        <f t="shared" si="27"/>
        <v>0</v>
      </c>
    </row>
    <row r="318" ht="18">
      <c r="T318" s="138">
        <f t="shared" si="27"/>
        <v>0</v>
      </c>
    </row>
    <row r="319" ht="18">
      <c r="T319" s="138">
        <f t="shared" si="27"/>
        <v>0</v>
      </c>
    </row>
    <row r="320" ht="18">
      <c r="T320" s="138">
        <f t="shared" si="27"/>
        <v>0</v>
      </c>
    </row>
    <row r="321" ht="18">
      <c r="T321" s="138">
        <f t="shared" si="27"/>
        <v>0</v>
      </c>
    </row>
    <row r="322" ht="18">
      <c r="T322" s="138">
        <f t="shared" si="27"/>
        <v>0</v>
      </c>
    </row>
    <row r="323" ht="18">
      <c r="T323" s="138">
        <f t="shared" si="27"/>
        <v>0</v>
      </c>
    </row>
    <row r="324" ht="18">
      <c r="T324" s="138">
        <f t="shared" si="27"/>
        <v>0</v>
      </c>
    </row>
    <row r="325" ht="18">
      <c r="T325" s="138">
        <f t="shared" si="27"/>
        <v>0</v>
      </c>
    </row>
    <row r="326" ht="18">
      <c r="T326" s="138">
        <f t="shared" si="27"/>
        <v>0</v>
      </c>
    </row>
    <row r="327" ht="18">
      <c r="T327" s="138">
        <f t="shared" si="27"/>
        <v>0</v>
      </c>
    </row>
    <row r="328" ht="18">
      <c r="T328" s="138">
        <f t="shared" si="27"/>
        <v>0</v>
      </c>
    </row>
    <row r="329" ht="18">
      <c r="T329" s="138">
        <f t="shared" si="27"/>
        <v>0</v>
      </c>
    </row>
    <row r="330" ht="18">
      <c r="T330" s="138">
        <f t="shared" si="27"/>
        <v>0</v>
      </c>
    </row>
    <row r="331" ht="18">
      <c r="T331" s="138">
        <f t="shared" si="27"/>
        <v>0</v>
      </c>
    </row>
    <row r="332" ht="18">
      <c r="T332" s="138">
        <f t="shared" si="27"/>
        <v>0</v>
      </c>
    </row>
    <row r="333" ht="18">
      <c r="T333" s="138">
        <f t="shared" si="27"/>
        <v>0</v>
      </c>
    </row>
    <row r="334" ht="18">
      <c r="T334" s="138">
        <f t="shared" si="27"/>
        <v>0</v>
      </c>
    </row>
    <row r="335" ht="18">
      <c r="T335" s="138">
        <f t="shared" si="27"/>
        <v>0</v>
      </c>
    </row>
    <row r="336" ht="18">
      <c r="T336" s="138">
        <f t="shared" si="27"/>
        <v>0</v>
      </c>
    </row>
    <row r="337" ht="18">
      <c r="T337" s="138">
        <f t="shared" si="27"/>
        <v>0</v>
      </c>
    </row>
    <row r="338" ht="18">
      <c r="T338" s="138">
        <f t="shared" si="27"/>
        <v>0</v>
      </c>
    </row>
    <row r="339" ht="18">
      <c r="T339" s="138">
        <f t="shared" si="27"/>
        <v>0</v>
      </c>
    </row>
    <row r="340" ht="18">
      <c r="T340" s="138">
        <f t="shared" si="27"/>
        <v>0</v>
      </c>
    </row>
    <row r="341" ht="18">
      <c r="T341" s="138">
        <f t="shared" si="27"/>
        <v>0</v>
      </c>
    </row>
    <row r="342" ht="18">
      <c r="T342" s="138">
        <f t="shared" si="27"/>
        <v>0</v>
      </c>
    </row>
    <row r="343" ht="18">
      <c r="T343" s="138">
        <f t="shared" si="27"/>
        <v>0</v>
      </c>
    </row>
    <row r="344" ht="18">
      <c r="T344" s="138">
        <f aca="true" t="shared" si="28" ref="T344:T407">+O346+E346</f>
        <v>0</v>
      </c>
    </row>
    <row r="345" ht="18">
      <c r="T345" s="138">
        <f t="shared" si="28"/>
        <v>0</v>
      </c>
    </row>
    <row r="346" ht="18">
      <c r="T346" s="138">
        <f t="shared" si="28"/>
        <v>0</v>
      </c>
    </row>
    <row r="347" ht="18">
      <c r="T347" s="138">
        <f t="shared" si="28"/>
        <v>0</v>
      </c>
    </row>
    <row r="348" ht="18">
      <c r="T348" s="138">
        <f t="shared" si="28"/>
        <v>0</v>
      </c>
    </row>
    <row r="349" ht="18">
      <c r="T349" s="138">
        <f t="shared" si="28"/>
        <v>0</v>
      </c>
    </row>
    <row r="350" ht="18">
      <c r="T350" s="138">
        <f t="shared" si="28"/>
        <v>0</v>
      </c>
    </row>
    <row r="351" ht="18">
      <c r="T351" s="138">
        <f t="shared" si="28"/>
        <v>0</v>
      </c>
    </row>
    <row r="352" ht="18">
      <c r="T352" s="138">
        <f t="shared" si="28"/>
        <v>0</v>
      </c>
    </row>
    <row r="353" ht="18">
      <c r="T353" s="138">
        <f t="shared" si="28"/>
        <v>0</v>
      </c>
    </row>
    <row r="354" ht="18">
      <c r="T354" s="138">
        <f t="shared" si="28"/>
        <v>0</v>
      </c>
    </row>
    <row r="355" ht="18">
      <c r="T355" s="138">
        <f t="shared" si="28"/>
        <v>0</v>
      </c>
    </row>
    <row r="356" ht="18">
      <c r="T356" s="138">
        <f t="shared" si="28"/>
        <v>0</v>
      </c>
    </row>
    <row r="357" ht="18">
      <c r="T357" s="138">
        <f t="shared" si="28"/>
        <v>0</v>
      </c>
    </row>
    <row r="358" ht="18">
      <c r="T358" s="138">
        <f t="shared" si="28"/>
        <v>0</v>
      </c>
    </row>
    <row r="359" ht="18">
      <c r="T359" s="138">
        <f t="shared" si="28"/>
        <v>0</v>
      </c>
    </row>
    <row r="360" ht="18">
      <c r="T360" s="138">
        <f t="shared" si="28"/>
        <v>0</v>
      </c>
    </row>
    <row r="361" ht="18">
      <c r="T361" s="138">
        <f t="shared" si="28"/>
        <v>0</v>
      </c>
    </row>
    <row r="362" ht="18">
      <c r="T362" s="138">
        <f t="shared" si="28"/>
        <v>0</v>
      </c>
    </row>
    <row r="363" ht="18">
      <c r="T363" s="138">
        <f t="shared" si="28"/>
        <v>0</v>
      </c>
    </row>
    <row r="364" ht="18">
      <c r="T364" s="138">
        <f t="shared" si="28"/>
        <v>0</v>
      </c>
    </row>
    <row r="365" ht="18">
      <c r="T365" s="138">
        <f t="shared" si="28"/>
        <v>0</v>
      </c>
    </row>
    <row r="366" ht="18">
      <c r="T366" s="138">
        <f t="shared" si="28"/>
        <v>0</v>
      </c>
    </row>
    <row r="367" ht="18">
      <c r="T367" s="138">
        <f t="shared" si="28"/>
        <v>0</v>
      </c>
    </row>
    <row r="368" ht="18">
      <c r="T368" s="138">
        <f t="shared" si="28"/>
        <v>0</v>
      </c>
    </row>
    <row r="369" ht="18">
      <c r="T369" s="138">
        <f t="shared" si="28"/>
        <v>0</v>
      </c>
    </row>
    <row r="370" ht="18">
      <c r="T370" s="138">
        <f t="shared" si="28"/>
        <v>0</v>
      </c>
    </row>
    <row r="371" ht="18">
      <c r="T371" s="138">
        <f t="shared" si="28"/>
        <v>0</v>
      </c>
    </row>
    <row r="372" ht="18">
      <c r="T372" s="138">
        <f t="shared" si="28"/>
        <v>0</v>
      </c>
    </row>
    <row r="373" ht="18">
      <c r="T373" s="138">
        <f t="shared" si="28"/>
        <v>0</v>
      </c>
    </row>
    <row r="374" ht="18">
      <c r="T374" s="138">
        <f t="shared" si="28"/>
        <v>0</v>
      </c>
    </row>
    <row r="375" ht="18">
      <c r="T375" s="138">
        <f t="shared" si="28"/>
        <v>0</v>
      </c>
    </row>
    <row r="376" ht="18">
      <c r="T376" s="138">
        <f t="shared" si="28"/>
        <v>0</v>
      </c>
    </row>
    <row r="377" ht="18">
      <c r="T377" s="138">
        <f t="shared" si="28"/>
        <v>0</v>
      </c>
    </row>
    <row r="378" ht="18">
      <c r="T378" s="138">
        <f t="shared" si="28"/>
        <v>0</v>
      </c>
    </row>
    <row r="379" ht="18">
      <c r="T379" s="138">
        <f t="shared" si="28"/>
        <v>0</v>
      </c>
    </row>
    <row r="380" ht="18">
      <c r="T380" s="138">
        <f t="shared" si="28"/>
        <v>0</v>
      </c>
    </row>
    <row r="381" ht="18">
      <c r="T381" s="138">
        <f t="shared" si="28"/>
        <v>0</v>
      </c>
    </row>
    <row r="382" ht="18">
      <c r="T382" s="138">
        <f t="shared" si="28"/>
        <v>0</v>
      </c>
    </row>
    <row r="383" ht="18">
      <c r="T383" s="138">
        <f t="shared" si="28"/>
        <v>0</v>
      </c>
    </row>
    <row r="384" ht="18">
      <c r="T384" s="138">
        <f t="shared" si="28"/>
        <v>0</v>
      </c>
    </row>
    <row r="385" ht="18">
      <c r="T385" s="138">
        <f t="shared" si="28"/>
        <v>0</v>
      </c>
    </row>
    <row r="386" ht="18">
      <c r="T386" s="138">
        <f t="shared" si="28"/>
        <v>0</v>
      </c>
    </row>
    <row r="387" ht="18">
      <c r="T387" s="138">
        <f t="shared" si="28"/>
        <v>0</v>
      </c>
    </row>
    <row r="388" ht="18">
      <c r="T388" s="138">
        <f t="shared" si="28"/>
        <v>0</v>
      </c>
    </row>
    <row r="389" ht="18">
      <c r="T389" s="138">
        <f t="shared" si="28"/>
        <v>0</v>
      </c>
    </row>
    <row r="390" ht="18">
      <c r="T390" s="138">
        <f t="shared" si="28"/>
        <v>0</v>
      </c>
    </row>
    <row r="391" ht="18">
      <c r="T391" s="138">
        <f t="shared" si="28"/>
        <v>0</v>
      </c>
    </row>
    <row r="392" ht="18">
      <c r="T392" s="138">
        <f t="shared" si="28"/>
        <v>0</v>
      </c>
    </row>
    <row r="393" ht="18">
      <c r="T393" s="138">
        <f t="shared" si="28"/>
        <v>0</v>
      </c>
    </row>
    <row r="394" ht="18">
      <c r="T394" s="138">
        <f t="shared" si="28"/>
        <v>0</v>
      </c>
    </row>
    <row r="395" ht="18">
      <c r="T395" s="138">
        <f t="shared" si="28"/>
        <v>0</v>
      </c>
    </row>
    <row r="396" ht="18">
      <c r="T396" s="138">
        <f t="shared" si="28"/>
        <v>0</v>
      </c>
    </row>
    <row r="397" ht="18">
      <c r="T397" s="138">
        <f t="shared" si="28"/>
        <v>0</v>
      </c>
    </row>
    <row r="398" ht="18">
      <c r="T398" s="138">
        <f t="shared" si="28"/>
        <v>0</v>
      </c>
    </row>
    <row r="399" ht="18">
      <c r="T399" s="138">
        <f t="shared" si="28"/>
        <v>0</v>
      </c>
    </row>
    <row r="400" ht="18">
      <c r="T400" s="138">
        <f t="shared" si="28"/>
        <v>0</v>
      </c>
    </row>
    <row r="401" ht="18">
      <c r="T401" s="138">
        <f t="shared" si="28"/>
        <v>0</v>
      </c>
    </row>
    <row r="402" ht="18">
      <c r="T402" s="138">
        <f t="shared" si="28"/>
        <v>0</v>
      </c>
    </row>
    <row r="403" ht="18">
      <c r="T403" s="138">
        <f t="shared" si="28"/>
        <v>0</v>
      </c>
    </row>
    <row r="404" ht="18">
      <c r="T404" s="138">
        <f t="shared" si="28"/>
        <v>0</v>
      </c>
    </row>
    <row r="405" ht="18">
      <c r="T405" s="138">
        <f t="shared" si="28"/>
        <v>0</v>
      </c>
    </row>
    <row r="406" ht="18">
      <c r="T406" s="138">
        <f t="shared" si="28"/>
        <v>0</v>
      </c>
    </row>
    <row r="407" ht="18">
      <c r="T407" s="138">
        <f t="shared" si="28"/>
        <v>0</v>
      </c>
    </row>
    <row r="408" ht="18">
      <c r="T408" s="138">
        <f aca="true" t="shared" si="29" ref="T408:T471">+O410+E410</f>
        <v>0</v>
      </c>
    </row>
    <row r="409" ht="18">
      <c r="T409" s="138">
        <f t="shared" si="29"/>
        <v>0</v>
      </c>
    </row>
    <row r="410" ht="18">
      <c r="T410" s="138">
        <f t="shared" si="29"/>
        <v>0</v>
      </c>
    </row>
    <row r="411" ht="18">
      <c r="T411" s="138">
        <f t="shared" si="29"/>
        <v>0</v>
      </c>
    </row>
    <row r="412" ht="18">
      <c r="T412" s="138">
        <f t="shared" si="29"/>
        <v>0</v>
      </c>
    </row>
    <row r="413" ht="18">
      <c r="T413" s="138">
        <f t="shared" si="29"/>
        <v>0</v>
      </c>
    </row>
    <row r="414" ht="18">
      <c r="T414" s="138">
        <f t="shared" si="29"/>
        <v>0</v>
      </c>
    </row>
    <row r="415" ht="18">
      <c r="T415" s="138">
        <f t="shared" si="29"/>
        <v>0</v>
      </c>
    </row>
    <row r="416" ht="18">
      <c r="T416" s="138">
        <f t="shared" si="29"/>
        <v>0</v>
      </c>
    </row>
    <row r="417" ht="18">
      <c r="T417" s="138">
        <f t="shared" si="29"/>
        <v>0</v>
      </c>
    </row>
    <row r="418" ht="18">
      <c r="T418" s="138">
        <f t="shared" si="29"/>
        <v>0</v>
      </c>
    </row>
    <row r="419" ht="18">
      <c r="T419" s="138">
        <f t="shared" si="29"/>
        <v>0</v>
      </c>
    </row>
    <row r="420" ht="18">
      <c r="T420" s="138">
        <f t="shared" si="29"/>
        <v>0</v>
      </c>
    </row>
    <row r="421" ht="18">
      <c r="T421" s="138">
        <f t="shared" si="29"/>
        <v>0</v>
      </c>
    </row>
    <row r="422" ht="18">
      <c r="T422" s="138">
        <f t="shared" si="29"/>
        <v>0</v>
      </c>
    </row>
    <row r="423" ht="18">
      <c r="T423" s="138">
        <f t="shared" si="29"/>
        <v>0</v>
      </c>
    </row>
    <row r="424" ht="18">
      <c r="T424" s="138">
        <f t="shared" si="29"/>
        <v>0</v>
      </c>
    </row>
    <row r="425" ht="18">
      <c r="T425" s="138">
        <f t="shared" si="29"/>
        <v>0</v>
      </c>
    </row>
    <row r="426" ht="18">
      <c r="T426" s="138">
        <f t="shared" si="29"/>
        <v>0</v>
      </c>
    </row>
    <row r="427" ht="18">
      <c r="T427" s="138">
        <f t="shared" si="29"/>
        <v>0</v>
      </c>
    </row>
    <row r="428" ht="18">
      <c r="T428" s="138">
        <f t="shared" si="29"/>
        <v>0</v>
      </c>
    </row>
    <row r="429" ht="18">
      <c r="T429" s="138">
        <f t="shared" si="29"/>
        <v>0</v>
      </c>
    </row>
    <row r="430" ht="18">
      <c r="T430" s="138">
        <f t="shared" si="29"/>
        <v>0</v>
      </c>
    </row>
    <row r="431" ht="18">
      <c r="T431" s="138">
        <f t="shared" si="29"/>
        <v>0</v>
      </c>
    </row>
    <row r="432" ht="18">
      <c r="T432" s="138">
        <f t="shared" si="29"/>
        <v>0</v>
      </c>
    </row>
    <row r="433" ht="18">
      <c r="T433" s="138">
        <f t="shared" si="29"/>
        <v>0</v>
      </c>
    </row>
    <row r="434" ht="18">
      <c r="T434" s="138">
        <f t="shared" si="29"/>
        <v>0</v>
      </c>
    </row>
    <row r="435" ht="18">
      <c r="T435" s="138">
        <f t="shared" si="29"/>
        <v>0</v>
      </c>
    </row>
    <row r="436" ht="18">
      <c r="T436" s="138">
        <f t="shared" si="29"/>
        <v>0</v>
      </c>
    </row>
    <row r="437" ht="18">
      <c r="T437" s="138">
        <f t="shared" si="29"/>
        <v>0</v>
      </c>
    </row>
    <row r="438" ht="18">
      <c r="T438" s="138">
        <f t="shared" si="29"/>
        <v>0</v>
      </c>
    </row>
    <row r="439" ht="18">
      <c r="T439" s="138">
        <f t="shared" si="29"/>
        <v>0</v>
      </c>
    </row>
    <row r="440" ht="18">
      <c r="T440" s="138">
        <f t="shared" si="29"/>
        <v>0</v>
      </c>
    </row>
    <row r="441" ht="18">
      <c r="T441" s="138">
        <f t="shared" si="29"/>
        <v>0</v>
      </c>
    </row>
    <row r="442" ht="18">
      <c r="T442" s="138">
        <f t="shared" si="29"/>
        <v>0</v>
      </c>
    </row>
    <row r="443" ht="18">
      <c r="T443" s="138">
        <f t="shared" si="29"/>
        <v>0</v>
      </c>
    </row>
    <row r="444" ht="18">
      <c r="T444" s="138">
        <f t="shared" si="29"/>
        <v>0</v>
      </c>
    </row>
    <row r="445" ht="18">
      <c r="T445" s="138">
        <f t="shared" si="29"/>
        <v>0</v>
      </c>
    </row>
    <row r="446" ht="18">
      <c r="T446" s="138">
        <f t="shared" si="29"/>
        <v>0</v>
      </c>
    </row>
    <row r="447" ht="18">
      <c r="T447" s="138">
        <f t="shared" si="29"/>
        <v>0</v>
      </c>
    </row>
    <row r="448" ht="18">
      <c r="T448" s="138">
        <f t="shared" si="29"/>
        <v>0</v>
      </c>
    </row>
    <row r="449" ht="18">
      <c r="T449" s="138">
        <f t="shared" si="29"/>
        <v>0</v>
      </c>
    </row>
    <row r="450" ht="18">
      <c r="T450" s="138">
        <f t="shared" si="29"/>
        <v>0</v>
      </c>
    </row>
    <row r="451" ht="18">
      <c r="T451" s="138">
        <f t="shared" si="29"/>
        <v>0</v>
      </c>
    </row>
    <row r="452" ht="18">
      <c r="T452" s="138">
        <f t="shared" si="29"/>
        <v>0</v>
      </c>
    </row>
    <row r="453" ht="18">
      <c r="T453" s="138">
        <f t="shared" si="29"/>
        <v>0</v>
      </c>
    </row>
    <row r="454" ht="18">
      <c r="T454" s="138">
        <f t="shared" si="29"/>
        <v>0</v>
      </c>
    </row>
    <row r="455" ht="18">
      <c r="T455" s="138">
        <f t="shared" si="29"/>
        <v>0</v>
      </c>
    </row>
    <row r="456" ht="18">
      <c r="T456" s="138">
        <f t="shared" si="29"/>
        <v>0</v>
      </c>
    </row>
    <row r="457" ht="18">
      <c r="T457" s="138">
        <f t="shared" si="29"/>
        <v>0</v>
      </c>
    </row>
    <row r="458" ht="18">
      <c r="T458" s="138">
        <f t="shared" si="29"/>
        <v>0</v>
      </c>
    </row>
    <row r="459" ht="18">
      <c r="T459" s="138">
        <f t="shared" si="29"/>
        <v>0</v>
      </c>
    </row>
    <row r="460" ht="18">
      <c r="T460" s="138">
        <f t="shared" si="29"/>
        <v>0</v>
      </c>
    </row>
    <row r="461" ht="18">
      <c r="T461" s="138">
        <f t="shared" si="29"/>
        <v>0</v>
      </c>
    </row>
    <row r="462" ht="18">
      <c r="T462" s="138">
        <f t="shared" si="29"/>
        <v>0</v>
      </c>
    </row>
    <row r="463" ht="18">
      <c r="T463" s="138">
        <f t="shared" si="29"/>
        <v>0</v>
      </c>
    </row>
    <row r="464" ht="18">
      <c r="T464" s="138">
        <f t="shared" si="29"/>
        <v>0</v>
      </c>
    </row>
    <row r="465" ht="18">
      <c r="T465" s="138">
        <f t="shared" si="29"/>
        <v>0</v>
      </c>
    </row>
    <row r="466" ht="18">
      <c r="T466" s="138">
        <f t="shared" si="29"/>
        <v>0</v>
      </c>
    </row>
    <row r="467" ht="18">
      <c r="T467" s="138">
        <f t="shared" si="29"/>
        <v>0</v>
      </c>
    </row>
    <row r="468" ht="18">
      <c r="T468" s="138">
        <f t="shared" si="29"/>
        <v>0</v>
      </c>
    </row>
    <row r="469" ht="18">
      <c r="T469" s="138">
        <f t="shared" si="29"/>
        <v>0</v>
      </c>
    </row>
    <row r="470" ht="18">
      <c r="T470" s="138">
        <f t="shared" si="29"/>
        <v>0</v>
      </c>
    </row>
    <row r="471" ht="18">
      <c r="T471" s="138">
        <f t="shared" si="29"/>
        <v>0</v>
      </c>
    </row>
    <row r="472" ht="18">
      <c r="T472" s="138">
        <f aca="true" t="shared" si="30" ref="T472:T478">+O474+E474</f>
        <v>0</v>
      </c>
    </row>
    <row r="473" ht="18">
      <c r="T473" s="138">
        <f t="shared" si="30"/>
        <v>0</v>
      </c>
    </row>
    <row r="474" ht="18">
      <c r="T474" s="138">
        <f t="shared" si="30"/>
        <v>0</v>
      </c>
    </row>
    <row r="475" ht="18">
      <c r="T475" s="138">
        <f t="shared" si="30"/>
        <v>0</v>
      </c>
    </row>
    <row r="476" ht="18">
      <c r="T476" s="138">
        <f t="shared" si="30"/>
        <v>0</v>
      </c>
    </row>
    <row r="477" ht="18">
      <c r="T477" s="138">
        <f t="shared" si="30"/>
        <v>0</v>
      </c>
    </row>
    <row r="478" ht="18">
      <c r="T478" s="138">
        <f t="shared" si="30"/>
        <v>0</v>
      </c>
    </row>
    <row r="482" spans="10:12" ht="12.75">
      <c r="J482" s="261"/>
      <c r="K482" s="261"/>
      <c r="L482" s="261">
        <f>+K482-H482</f>
        <v>0</v>
      </c>
    </row>
    <row r="483" spans="10:12" ht="12.75">
      <c r="J483" s="261"/>
      <c r="K483" s="261"/>
      <c r="L483" s="261">
        <f>+K483-H483</f>
        <v>0</v>
      </c>
    </row>
    <row r="484" ht="12.75">
      <c r="L484" s="261">
        <f>+K484-H484</f>
        <v>0</v>
      </c>
    </row>
    <row r="485" spans="11:12" ht="12.75">
      <c r="K485" s="261"/>
      <c r="L485" s="261">
        <f>+K485-H485</f>
        <v>0</v>
      </c>
    </row>
    <row r="486" spans="7:9" ht="12.75">
      <c r="G486" s="261"/>
      <c r="H486" s="261"/>
      <c r="I486" s="261"/>
    </row>
  </sheetData>
  <sheetProtection/>
  <autoFilter ref="A8:X478"/>
  <mergeCells count="25">
    <mergeCell ref="D4:D7"/>
    <mergeCell ref="B4:B7"/>
    <mergeCell ref="E4:I4"/>
    <mergeCell ref="I5:I7"/>
    <mergeCell ref="G6:G7"/>
    <mergeCell ref="A4:A7"/>
    <mergeCell ref="F5:F7"/>
    <mergeCell ref="N5:N7"/>
    <mergeCell ref="O5:P5"/>
    <mergeCell ref="G5:H5"/>
    <mergeCell ref="J5:J7"/>
    <mergeCell ref="K5:K7"/>
    <mergeCell ref="L5:M5"/>
    <mergeCell ref="L6:L7"/>
    <mergeCell ref="H6:H7"/>
    <mergeCell ref="J4:P4"/>
    <mergeCell ref="B3:P3"/>
    <mergeCell ref="O1:Q1"/>
    <mergeCell ref="Q4:Q7"/>
    <mergeCell ref="E5:E7"/>
    <mergeCell ref="L2:Q2"/>
    <mergeCell ref="C4:C7"/>
    <mergeCell ref="M6:M7"/>
    <mergeCell ref="P6:P7"/>
    <mergeCell ref="O6:O7"/>
  </mergeCells>
  <printOptions horizontalCentered="1"/>
  <pageMargins left="0.1968503937007874" right="0.1968503937007874" top="0.68" bottom="0.29" header="0" footer="0"/>
  <pageSetup horizontalDpi="600" verticalDpi="600" orientation="landscape" paperSize="9" scale="49" r:id="rId1"/>
  <headerFooter alignWithMargins="0">
    <oddFooter>&amp;C&amp;11&amp;P</oddFooter>
  </headerFooter>
  <colBreaks count="1" manualBreakCount="1">
    <brk id="17" max="153" man="1"/>
  </colBreaks>
</worksheet>
</file>

<file path=xl/worksheets/sheet6.xml><?xml version="1.0" encoding="utf-8"?>
<worksheet xmlns="http://schemas.openxmlformats.org/spreadsheetml/2006/main" xmlns:r="http://schemas.openxmlformats.org/officeDocument/2006/relationships">
  <sheetPr>
    <tabColor indexed="26"/>
  </sheetPr>
  <dimension ref="A1:Q38"/>
  <sheetViews>
    <sheetView showZeros="0" view="pageBreakPreview" zoomScale="75" zoomScaleSheetLayoutView="75" zoomScalePageLayoutView="0" workbookViewId="0" topLeftCell="A1">
      <selection activeCell="A1" sqref="A1:IV16384"/>
    </sheetView>
  </sheetViews>
  <sheetFormatPr defaultColWidth="9.00390625" defaultRowHeight="12.75"/>
  <cols>
    <col min="1" max="2" width="19.625" style="136" customWidth="1"/>
    <col min="3" max="3" width="16.375" style="136" customWidth="1"/>
    <col min="4" max="4" width="34.375" style="136" customWidth="1"/>
    <col min="5" max="5" width="14.375" style="136" customWidth="1"/>
    <col min="6" max="6" width="13.375" style="136" customWidth="1"/>
    <col min="7" max="7" width="9.375" style="136" customWidth="1"/>
    <col min="8" max="8" width="14.375" style="136" customWidth="1"/>
    <col min="9" max="9" width="10.75390625" style="136" customWidth="1"/>
    <col min="10" max="10" width="14.875" style="136" customWidth="1"/>
    <col min="11" max="11" width="9.875" style="136" customWidth="1"/>
    <col min="12" max="12" width="14.125" style="136" customWidth="1"/>
    <col min="13" max="13" width="14.625" style="136" customWidth="1"/>
    <col min="14" max="14" width="14.25390625" style="136" customWidth="1"/>
    <col min="15" max="15" width="10.00390625" style="136" customWidth="1"/>
    <col min="16" max="16" width="13.875" style="136" customWidth="1"/>
    <col min="17" max="17" width="10.375" style="136" bestFit="1" customWidth="1"/>
    <col min="18" max="16384" width="9.125" style="136" customWidth="1"/>
  </cols>
  <sheetData>
    <row r="1" spans="1:16" ht="40.5" customHeight="1">
      <c r="A1" s="170"/>
      <c r="B1" s="170"/>
      <c r="C1" s="170"/>
      <c r="D1" s="171"/>
      <c r="M1" s="1110" t="s">
        <v>671</v>
      </c>
      <c r="N1" s="1110"/>
      <c r="O1" s="1110"/>
      <c r="P1" s="1110"/>
    </row>
    <row r="2" spans="1:16" ht="24" customHeight="1">
      <c r="A2" s="1111" t="s">
        <v>672</v>
      </c>
      <c r="B2" s="1111"/>
      <c r="C2" s="1111"/>
      <c r="D2" s="1111"/>
      <c r="E2" s="1111"/>
      <c r="F2" s="1111"/>
      <c r="G2" s="1111"/>
      <c r="H2" s="1111"/>
      <c r="I2" s="1111"/>
      <c r="J2" s="1111"/>
      <c r="K2" s="1111"/>
      <c r="L2" s="1111"/>
      <c r="M2" s="1111"/>
      <c r="N2" s="1111"/>
      <c r="O2" s="1111"/>
      <c r="P2" s="1111"/>
    </row>
    <row r="3" spans="1:16" ht="19.5" customHeight="1">
      <c r="A3" s="1111"/>
      <c r="B3" s="1111"/>
      <c r="C3" s="1111"/>
      <c r="D3" s="1111"/>
      <c r="E3" s="1111"/>
      <c r="F3" s="1111"/>
      <c r="G3" s="1111"/>
      <c r="H3" s="1111"/>
      <c r="I3" s="1111"/>
      <c r="J3" s="1111"/>
      <c r="K3" s="1111"/>
      <c r="L3" s="1111"/>
      <c r="M3" s="1111"/>
      <c r="N3" s="1111"/>
      <c r="O3" s="1111"/>
      <c r="P3" s="1111"/>
    </row>
    <row r="4" spans="1:16" ht="13.5" thickBot="1">
      <c r="A4" s="170"/>
      <c r="B4" s="170"/>
      <c r="C4" s="170"/>
      <c r="D4" s="171"/>
      <c r="E4" s="170"/>
      <c r="P4" s="170" t="s">
        <v>1508</v>
      </c>
    </row>
    <row r="5" spans="1:16" ht="44.25" customHeight="1" thickBot="1">
      <c r="A5" s="1112" t="s">
        <v>1485</v>
      </c>
      <c r="B5" s="713" t="s">
        <v>1486</v>
      </c>
      <c r="C5" s="1115" t="s">
        <v>1634</v>
      </c>
      <c r="D5" s="172" t="s">
        <v>484</v>
      </c>
      <c r="E5" s="1098" t="s">
        <v>618</v>
      </c>
      <c r="F5" s="1099"/>
      <c r="G5" s="1099"/>
      <c r="H5" s="1099"/>
      <c r="I5" s="1095" t="s">
        <v>619</v>
      </c>
      <c r="J5" s="1096"/>
      <c r="K5" s="1096"/>
      <c r="L5" s="1097"/>
      <c r="M5" s="1098" t="s">
        <v>620</v>
      </c>
      <c r="N5" s="1099"/>
      <c r="O5" s="1099"/>
      <c r="P5" s="1100"/>
    </row>
    <row r="6" spans="1:16" ht="12.75" customHeight="1" thickBot="1">
      <c r="A6" s="1113"/>
      <c r="B6" s="1101" t="s">
        <v>636</v>
      </c>
      <c r="C6" s="1116"/>
      <c r="D6" s="1102" t="s">
        <v>1593</v>
      </c>
      <c r="E6" s="1107" t="s">
        <v>621</v>
      </c>
      <c r="F6" s="1104" t="s">
        <v>622</v>
      </c>
      <c r="G6" s="1104"/>
      <c r="H6" s="1105" t="s">
        <v>623</v>
      </c>
      <c r="I6" s="1107" t="s">
        <v>621</v>
      </c>
      <c r="J6" s="1104" t="s">
        <v>622</v>
      </c>
      <c r="K6" s="1104"/>
      <c r="L6" s="1105" t="s">
        <v>623</v>
      </c>
      <c r="M6" s="1107" t="s">
        <v>621</v>
      </c>
      <c r="N6" s="1104" t="s">
        <v>622</v>
      </c>
      <c r="O6" s="1104"/>
      <c r="P6" s="1104" t="s">
        <v>623</v>
      </c>
    </row>
    <row r="7" spans="1:16" ht="39" thickBot="1">
      <c r="A7" s="1114"/>
      <c r="B7" s="1101"/>
      <c r="C7" s="1117"/>
      <c r="D7" s="1103"/>
      <c r="E7" s="1108"/>
      <c r="F7" s="703" t="s">
        <v>174</v>
      </c>
      <c r="G7" s="703" t="s">
        <v>488</v>
      </c>
      <c r="H7" s="1106"/>
      <c r="I7" s="1108"/>
      <c r="J7" s="703" t="s">
        <v>174</v>
      </c>
      <c r="K7" s="703" t="s">
        <v>488</v>
      </c>
      <c r="L7" s="1106"/>
      <c r="M7" s="1108"/>
      <c r="N7" s="703" t="s">
        <v>174</v>
      </c>
      <c r="O7" s="703" t="s">
        <v>488</v>
      </c>
      <c r="P7" s="1109"/>
    </row>
    <row r="8" spans="1:17" ht="81">
      <c r="A8" s="178" t="s">
        <v>688</v>
      </c>
      <c r="B8" s="178" t="s">
        <v>1074</v>
      </c>
      <c r="C8" s="178"/>
      <c r="D8" s="186" t="s">
        <v>1437</v>
      </c>
      <c r="E8" s="227">
        <f>+E10+E11</f>
        <v>943400</v>
      </c>
      <c r="F8" s="227">
        <f>+F10+F11</f>
        <v>245600</v>
      </c>
      <c r="G8" s="227"/>
      <c r="H8" s="227">
        <f>+H10+H11</f>
        <v>1189000</v>
      </c>
      <c r="I8" s="227"/>
      <c r="J8" s="227">
        <f>+J10+J11</f>
        <v>-252300</v>
      </c>
      <c r="K8" s="227"/>
      <c r="L8" s="227">
        <f aca="true" t="shared" si="0" ref="L8:L16">+J8+I8</f>
        <v>-252300</v>
      </c>
      <c r="M8" s="227">
        <f>+M10+M11</f>
        <v>943400</v>
      </c>
      <c r="N8" s="227">
        <f aca="true" t="shared" si="1" ref="N8:N15">+J8+F8</f>
        <v>-6700</v>
      </c>
      <c r="O8" s="227"/>
      <c r="P8" s="227">
        <f>+P10+P11</f>
        <v>936700</v>
      </c>
      <c r="Q8" s="704"/>
    </row>
    <row r="9" spans="1:17" ht="81">
      <c r="A9" s="178" t="s">
        <v>1102</v>
      </c>
      <c r="B9" s="178" t="s">
        <v>1074</v>
      </c>
      <c r="C9" s="178"/>
      <c r="D9" s="186" t="s">
        <v>1437</v>
      </c>
      <c r="E9" s="227">
        <v>943400</v>
      </c>
      <c r="F9" s="227">
        <v>245600</v>
      </c>
      <c r="G9" s="227"/>
      <c r="H9" s="227">
        <v>1189000</v>
      </c>
      <c r="I9" s="227"/>
      <c r="J9" s="227">
        <v>-252300</v>
      </c>
      <c r="K9" s="227"/>
      <c r="L9" s="227">
        <v>-252300</v>
      </c>
      <c r="M9" s="227">
        <v>943400</v>
      </c>
      <c r="N9" s="227">
        <v>-6700</v>
      </c>
      <c r="O9" s="227"/>
      <c r="P9" s="227">
        <v>936700</v>
      </c>
      <c r="Q9" s="704"/>
    </row>
    <row r="10" spans="1:17" ht="93.75">
      <c r="A10" s="714" t="s">
        <v>1487</v>
      </c>
      <c r="B10" s="714" t="s">
        <v>624</v>
      </c>
      <c r="C10" s="714" t="s">
        <v>134</v>
      </c>
      <c r="D10" s="111" t="s">
        <v>487</v>
      </c>
      <c r="E10" s="715">
        <v>943400</v>
      </c>
      <c r="F10" s="716">
        <v>245600</v>
      </c>
      <c r="G10" s="717"/>
      <c r="H10" s="718">
        <f>++F10+E10</f>
        <v>1189000</v>
      </c>
      <c r="I10" s="719"/>
      <c r="J10" s="716"/>
      <c r="K10" s="716"/>
      <c r="L10" s="720">
        <f t="shared" si="0"/>
        <v>0</v>
      </c>
      <c r="M10" s="715">
        <f>+E10</f>
        <v>943400</v>
      </c>
      <c r="N10" s="716">
        <f t="shared" si="1"/>
        <v>245600</v>
      </c>
      <c r="O10" s="717"/>
      <c r="P10" s="720">
        <f>+N10+M10</f>
        <v>1189000</v>
      </c>
      <c r="Q10" s="704"/>
    </row>
    <row r="11" spans="1:17" ht="93.75">
      <c r="A11" s="721" t="s">
        <v>1488</v>
      </c>
      <c r="B11" s="721" t="s">
        <v>625</v>
      </c>
      <c r="C11" s="721" t="s">
        <v>134</v>
      </c>
      <c r="D11" s="112" t="s">
        <v>626</v>
      </c>
      <c r="E11" s="722"/>
      <c r="F11" s="723"/>
      <c r="G11" s="724"/>
      <c r="H11" s="725">
        <f>++F11+E11</f>
        <v>0</v>
      </c>
      <c r="I11" s="726"/>
      <c r="J11" s="723">
        <v>-252300</v>
      </c>
      <c r="K11" s="723"/>
      <c r="L11" s="725">
        <f t="shared" si="0"/>
        <v>-252300</v>
      </c>
      <c r="M11" s="722">
        <f>+E11</f>
        <v>0</v>
      </c>
      <c r="N11" s="723">
        <f t="shared" si="1"/>
        <v>-252300</v>
      </c>
      <c r="O11" s="724"/>
      <c r="P11" s="725">
        <f>+N11+M11</f>
        <v>-252300</v>
      </c>
      <c r="Q11" s="704"/>
    </row>
    <row r="12" spans="1:17" ht="81">
      <c r="A12" s="178" t="s">
        <v>1611</v>
      </c>
      <c r="B12" s="178" t="s">
        <v>1078</v>
      </c>
      <c r="C12" s="178"/>
      <c r="D12" s="727" t="s">
        <v>1093</v>
      </c>
      <c r="E12" s="728">
        <f>+E14+E15</f>
        <v>1800000</v>
      </c>
      <c r="F12" s="728">
        <f>+F14+F15</f>
        <v>1300000</v>
      </c>
      <c r="G12" s="728"/>
      <c r="H12" s="728">
        <f>+H14+H15</f>
        <v>3100000</v>
      </c>
      <c r="I12" s="729"/>
      <c r="J12" s="728">
        <f>+J14+J15</f>
        <v>-1300000</v>
      </c>
      <c r="K12" s="728"/>
      <c r="L12" s="728">
        <f t="shared" si="0"/>
        <v>-1300000</v>
      </c>
      <c r="M12" s="728">
        <f>+M14+M15</f>
        <v>1800000</v>
      </c>
      <c r="N12" s="728">
        <f t="shared" si="1"/>
        <v>0</v>
      </c>
      <c r="O12" s="728"/>
      <c r="P12" s="728">
        <f>+P14+P15</f>
        <v>1800000</v>
      </c>
      <c r="Q12" s="704"/>
    </row>
    <row r="13" spans="1:17" ht="81">
      <c r="A13" s="178" t="s">
        <v>1612</v>
      </c>
      <c r="B13" s="178" t="s">
        <v>1078</v>
      </c>
      <c r="C13" s="178"/>
      <c r="D13" s="727" t="s">
        <v>1093</v>
      </c>
      <c r="E13" s="728">
        <v>1800000</v>
      </c>
      <c r="F13" s="728">
        <v>1300000</v>
      </c>
      <c r="G13" s="728"/>
      <c r="H13" s="728">
        <v>3100000</v>
      </c>
      <c r="I13" s="729"/>
      <c r="J13" s="728">
        <v>-1300000</v>
      </c>
      <c r="K13" s="728"/>
      <c r="L13" s="728">
        <v>-1300000</v>
      </c>
      <c r="M13" s="728">
        <v>1800000</v>
      </c>
      <c r="N13" s="728">
        <v>0</v>
      </c>
      <c r="O13" s="728"/>
      <c r="P13" s="728">
        <v>1800000</v>
      </c>
      <c r="Q13" s="704"/>
    </row>
    <row r="14" spans="1:17" ht="75">
      <c r="A14" s="721" t="s">
        <v>607</v>
      </c>
      <c r="B14" s="721" t="s">
        <v>1019</v>
      </c>
      <c r="C14" s="721" t="s">
        <v>134</v>
      </c>
      <c r="D14" s="730" t="s">
        <v>1091</v>
      </c>
      <c r="E14" s="715">
        <v>1800000</v>
      </c>
      <c r="F14" s="716">
        <v>1300000</v>
      </c>
      <c r="G14" s="717"/>
      <c r="H14" s="720">
        <f>+F14+E14</f>
        <v>3100000</v>
      </c>
      <c r="I14" s="719"/>
      <c r="J14" s="716"/>
      <c r="K14" s="716"/>
      <c r="L14" s="720">
        <f t="shared" si="0"/>
        <v>0</v>
      </c>
      <c r="M14" s="715">
        <f>+E14</f>
        <v>1800000</v>
      </c>
      <c r="N14" s="716">
        <f t="shared" si="1"/>
        <v>1300000</v>
      </c>
      <c r="O14" s="717"/>
      <c r="P14" s="720">
        <f>+N14+M14</f>
        <v>3100000</v>
      </c>
      <c r="Q14" s="704"/>
    </row>
    <row r="15" spans="1:17" ht="75.75" thickBot="1">
      <c r="A15" s="721" t="s">
        <v>608</v>
      </c>
      <c r="B15" s="721" t="s">
        <v>1020</v>
      </c>
      <c r="C15" s="721" t="s">
        <v>134</v>
      </c>
      <c r="D15" s="731" t="s">
        <v>1021</v>
      </c>
      <c r="E15" s="732"/>
      <c r="F15" s="733"/>
      <c r="G15" s="734"/>
      <c r="H15" s="735">
        <f>++F15+E15</f>
        <v>0</v>
      </c>
      <c r="I15" s="736"/>
      <c r="J15" s="733">
        <v>-1300000</v>
      </c>
      <c r="K15" s="733"/>
      <c r="L15" s="735">
        <f t="shared" si="0"/>
        <v>-1300000</v>
      </c>
      <c r="M15" s="732">
        <f>+E15</f>
        <v>0</v>
      </c>
      <c r="N15" s="733">
        <f t="shared" si="1"/>
        <v>-1300000</v>
      </c>
      <c r="O15" s="734"/>
      <c r="P15" s="735">
        <f>+N15+M15</f>
        <v>-1300000</v>
      </c>
      <c r="Q15" s="704"/>
    </row>
    <row r="16" spans="1:17" ht="21" thickBot="1">
      <c r="A16" s="705"/>
      <c r="B16" s="705"/>
      <c r="C16" s="705"/>
      <c r="D16" s="737" t="s">
        <v>174</v>
      </c>
      <c r="E16" s="706">
        <f>E12+E8</f>
        <v>2743400</v>
      </c>
      <c r="F16" s="706">
        <f>F12+F8</f>
        <v>1545600</v>
      </c>
      <c r="G16" s="706"/>
      <c r="H16" s="706">
        <f>H12+H8</f>
        <v>4289000</v>
      </c>
      <c r="I16" s="707"/>
      <c r="J16" s="708">
        <f>J12+J8</f>
        <v>-1552300</v>
      </c>
      <c r="K16" s="708"/>
      <c r="L16" s="709">
        <f t="shared" si="0"/>
        <v>-1552300</v>
      </c>
      <c r="M16" s="706">
        <f>M12+M8</f>
        <v>2743400</v>
      </c>
      <c r="N16" s="706">
        <f>N12+N8</f>
        <v>-6700</v>
      </c>
      <c r="O16" s="710"/>
      <c r="P16" s="711">
        <f>P12+P8</f>
        <v>2736700</v>
      </c>
      <c r="Q16" s="704"/>
    </row>
    <row r="17" spans="1:16" ht="15.75">
      <c r="A17" s="174"/>
      <c r="B17" s="174"/>
      <c r="C17" s="174"/>
      <c r="E17" s="712"/>
      <c r="F17" s="712"/>
      <c r="G17" s="712"/>
      <c r="H17" s="712"/>
      <c r="I17" s="712"/>
      <c r="J17" s="712"/>
      <c r="K17" s="712"/>
      <c r="L17" s="712"/>
      <c r="M17" s="712"/>
      <c r="N17" s="712"/>
      <c r="O17" s="712"/>
      <c r="P17" s="712"/>
    </row>
    <row r="18" spans="1:3" ht="15.75">
      <c r="A18" s="174"/>
      <c r="B18" s="174"/>
      <c r="C18" s="174"/>
    </row>
    <row r="19" spans="1:3" ht="15.75">
      <c r="A19" s="174"/>
      <c r="B19" s="174"/>
      <c r="C19" s="174"/>
    </row>
    <row r="20" spans="1:3" ht="15.75">
      <c r="A20" s="174"/>
      <c r="B20" s="174"/>
      <c r="C20" s="174"/>
    </row>
    <row r="21" spans="1:3" ht="15.75">
      <c r="A21" s="174"/>
      <c r="B21" s="174"/>
      <c r="C21" s="174"/>
    </row>
    <row r="22" spans="1:3" ht="15.75">
      <c r="A22" s="175"/>
      <c r="B22" s="175"/>
      <c r="C22" s="175"/>
    </row>
    <row r="23" spans="1:3" ht="15.75">
      <c r="A23" s="175"/>
      <c r="B23" s="175"/>
      <c r="C23" s="175"/>
    </row>
    <row r="24" spans="1:3" ht="15.75">
      <c r="A24" s="175"/>
      <c r="B24" s="175"/>
      <c r="C24" s="175"/>
    </row>
    <row r="25" spans="1:3" ht="15.75">
      <c r="A25" s="175"/>
      <c r="B25" s="175"/>
      <c r="C25" s="175"/>
    </row>
    <row r="26" spans="1:3" ht="15.75">
      <c r="A26" s="175"/>
      <c r="B26" s="175"/>
      <c r="C26" s="175"/>
    </row>
    <row r="27" spans="1:3" ht="15.75">
      <c r="A27" s="175"/>
      <c r="B27" s="175"/>
      <c r="C27" s="175"/>
    </row>
    <row r="28" spans="1:3" ht="15.75">
      <c r="A28" s="175"/>
      <c r="B28" s="175"/>
      <c r="C28" s="175"/>
    </row>
    <row r="29" spans="1:3" ht="15.75">
      <c r="A29" s="175"/>
      <c r="B29" s="175"/>
      <c r="C29" s="175"/>
    </row>
    <row r="30" spans="1:3" ht="15.75">
      <c r="A30" s="175"/>
      <c r="B30" s="175"/>
      <c r="C30" s="175"/>
    </row>
    <row r="31" spans="1:3" ht="15.75">
      <c r="A31" s="175"/>
      <c r="B31" s="175"/>
      <c r="C31" s="175"/>
    </row>
    <row r="32" spans="1:3" ht="15.75">
      <c r="A32" s="175"/>
      <c r="B32" s="175"/>
      <c r="C32" s="175"/>
    </row>
    <row r="33" spans="1:3" ht="15.75">
      <c r="A33" s="175"/>
      <c r="B33" s="175"/>
      <c r="C33" s="175"/>
    </row>
    <row r="34" spans="1:3" ht="15.75">
      <c r="A34" s="175"/>
      <c r="B34" s="175"/>
      <c r="C34" s="175"/>
    </row>
    <row r="35" spans="1:3" ht="15.75">
      <c r="A35" s="175"/>
      <c r="B35" s="175"/>
      <c r="C35" s="175"/>
    </row>
    <row r="36" spans="1:3" ht="15.75">
      <c r="A36" s="175"/>
      <c r="B36" s="175"/>
      <c r="C36" s="175"/>
    </row>
    <row r="37" spans="1:3" ht="15.75">
      <c r="A37" s="175"/>
      <c r="B37" s="175"/>
      <c r="C37" s="175"/>
    </row>
    <row r="38" spans="1:3" ht="15.75">
      <c r="A38" s="175"/>
      <c r="B38" s="175"/>
      <c r="C38" s="175"/>
    </row>
  </sheetData>
  <sheetProtection/>
  <mergeCells count="19">
    <mergeCell ref="F6:G6"/>
    <mergeCell ref="H6:H7"/>
    <mergeCell ref="I6:I7"/>
    <mergeCell ref="M1:P1"/>
    <mergeCell ref="A2:P2"/>
    <mergeCell ref="A3:P3"/>
    <mergeCell ref="A5:A7"/>
    <mergeCell ref="C5:C7"/>
    <mergeCell ref="E5:H5"/>
    <mergeCell ref="I5:L5"/>
    <mergeCell ref="M5:P5"/>
    <mergeCell ref="B6:B7"/>
    <mergeCell ref="D6:D7"/>
    <mergeCell ref="J6:K6"/>
    <mergeCell ref="L6:L7"/>
    <mergeCell ref="M6:M7"/>
    <mergeCell ref="N6:O6"/>
    <mergeCell ref="P6:P7"/>
    <mergeCell ref="E6:E7"/>
  </mergeCells>
  <printOptions horizontalCentered="1"/>
  <pageMargins left="0.11811023622047245" right="0" top="0.51" bottom="0.15748031496062992" header="0" footer="0.15748031496062992"/>
  <pageSetup horizontalDpi="600" verticalDpi="600" orientation="landscape" paperSize="9" scale="52"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user</cp:lastModifiedBy>
  <cp:lastPrinted>2016-12-16T07:25:31Z</cp:lastPrinted>
  <dcterms:created xsi:type="dcterms:W3CDTF">2006-01-10T10:10:12Z</dcterms:created>
  <dcterms:modified xsi:type="dcterms:W3CDTF">2016-12-16T14:50:55Z</dcterms:modified>
  <cp:category/>
  <cp:version/>
  <cp:contentType/>
  <cp:contentStatus/>
</cp:coreProperties>
</file>